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450" tabRatio="601" activeTab="0"/>
  </bookViews>
  <sheets>
    <sheet name="Лист1" sheetId="1" r:id="rId1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<sst xmlns="http://schemas.openxmlformats.org/spreadsheetml/2006/main" count="208" uniqueCount="204">
  <si>
    <t>(тыс.руб.)</t>
  </si>
  <si>
    <t>Код бюджетной 
классификации</t>
  </si>
  <si>
    <t>Наименование показателей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</si>
  <si>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</si>
  <si>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</si>
  <si>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</si>
  <si>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</si>
  <si>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</si>
  <si>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 xml:space="preserve">Налог на доходы физических лиц </t>
  </si>
  <si>
    <t xml:space="preserve">000 1 05 00000 00 0000 000 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</si>
  <si>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</si>
  <si>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</si>
  <si>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</si>
  <si>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</si>
  <si>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</si>
  <si>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 xml:space="preserve">182 1 06 01000 00 0000 110 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</si>
  <si>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</si>
  <si>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</si>
  <si>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</si>
  <si>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</si>
  <si>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</si>
  <si>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>182 1 08 03010 01 0000 110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</si>
  <si>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</si>
  <si>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001 1 08 07150 01 0000 110</t>
  </si>
  <si>
    <t>Госпошлина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</si>
  <si>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</si>
  <si>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</si>
  <si>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</si>
  <si>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</si>
  <si>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011 1 11 05024 04 0000 120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</si>
  <si>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МАУ)</t>
  </si>
  <si>
    <t>001 1 11 07014 04 0000 120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</si>
  <si>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 </t>
  </si>
  <si>
    <t>001 1 11 09044 04 0000 120</t>
  </si>
  <si>
    <t>000 1 12 00000 00 0000 000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</si>
  <si>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</si>
  <si>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</si>
  <si>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</si>
  <si>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</si>
  <si>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</si>
  <si>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</si>
  <si>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>000 1 17 00000 00 0000 000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</si>
  <si>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</si>
  <si>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</si>
  <si>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</si>
  <si>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</si>
  <si>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</si>
  <si>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</si>
  <si>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</si>
  <si>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000 202 01000 00 0000 151</t>
  </si>
  <si>
    <t xml:space="preserve">Дотации бюджетам городских округов на выравнивание  бюджетной обеспеченности </t>
  </si>
  <si>
    <t>000 2 02 03000 00 0000 151</t>
  </si>
  <si>
    <t>ВСЕГО ДОХОДОВ:</t>
  </si>
  <si>
    <t>Прочие</t>
  </si>
  <si>
    <t>% испол-нения к плану года</t>
  </si>
  <si>
    <t>001 1 09 00000 00 0000 000</t>
  </si>
  <si>
    <t>001 2 19 0400004  0000 151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</si>
  <si>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</si>
  <si>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182 1 05 01000 00 0000 110</t>
  </si>
  <si>
    <t>Налог, взимаемый в связи с применением упрощенной системы налогообложения</t>
  </si>
  <si>
    <t>001 2 02 01001 04 0000 151</t>
  </si>
  <si>
    <t>001 1 17 05040 04 0001 180</t>
  </si>
  <si>
    <t>001 1 17 01040 04 0000 180</t>
  </si>
  <si>
    <t>000 1 11 05012 04 0000 120</t>
  </si>
  <si>
    <t>001 1 11 05024 04 0000 120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</si>
  <si>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</si>
  <si>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048 1 12 01000 01 0000 120 </t>
  </si>
  <si>
    <t xml:space="preserve">001 1 14 02043 04 0000 410 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</si>
  <si>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</si>
  <si>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001 1 14 06012 04 0000 430 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</si>
  <si>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</si>
  <si>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182 1 05 04010 02 0000 110</t>
  </si>
  <si>
    <t>Налог, взимаемый в связи с применением патентной системы налогообложения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</si>
  <si>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</si>
  <si>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000 1 03 00000 00 0000 000
</t>
  </si>
  <si>
    <t>НАЛОГИ НА ТОВАРЫ (РАБОТЫ, УСЛУГИ), РЕАЛИЗУЕМЫЕ НА ТЕРРИТОРИИ РОССИЙСКОЙ ФЕДЕРАЦИИ</t>
  </si>
  <si>
    <t>001 1 11 05074 04 0000 120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</si>
  <si>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</si>
  <si>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~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</si>
  <si>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~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</si>
  <si>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~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</si>
  <si>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~ на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</si>
  <si>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100 1 03 02000 01 0000 110</t>
  </si>
  <si>
    <t xml:space="preserve">000 1 16 90040 04 0000 140 </t>
  </si>
  <si>
    <t>Прочие поступления от денежных взысканий (штрафов) и иных сумм возмещения ущерба, зачисляемые в бюджеты городских округов</t>
  </si>
  <si>
    <t>000 2 02 02000 00 0000 151</t>
  </si>
  <si>
    <t>001 2 02 04000 00 0000 151</t>
  </si>
  <si>
    <t>001 2 02 04019 04 0000 151</t>
  </si>
  <si>
    <t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РФ за счет средств, перечисляемых из федерального бюджета</t>
  </si>
  <si>
    <t>001 2 02 04999 04 0000 151</t>
  </si>
  <si>
    <t>Прочие межбюджетные трансферты, передаваемые бюджетам городских округов</t>
  </si>
  <si>
    <t>000 2 07 04000 00 0000 180</t>
  </si>
  <si>
    <t>ПРОЧИЕ БЕЗВОЗМЕЗДНЫЕ ПОСТУПЛЕНИЯ</t>
  </si>
  <si>
    <t>Налоги на совокупный доход</t>
  </si>
  <si>
    <t>Акцизы</t>
  </si>
  <si>
    <t>НДФЛ</t>
  </si>
  <si>
    <t>Акцизы по подакцизным товарам (продукции), производимым на территории РФ</t>
  </si>
  <si>
    <t>Прочие субсидии бюджетам городских округов на мероприятия по проведению летней оздоровительной кампании детей</t>
  </si>
  <si>
    <t>001 2 02 02999 04 0001 151</t>
  </si>
  <si>
    <t>001 2 02 04025 04 0000 151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</si>
  <si>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</si>
  <si>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казенных), в том числе:</t>
  </si>
  <si>
    <t>2015 год</t>
  </si>
  <si>
    <t>001 2 07 04050 04 0000 180</t>
  </si>
  <si>
    <t>Прочие безвозмездные поступления в бюджеты городских округов</t>
  </si>
  <si>
    <t>ДОХОДЫ ОТ ОКАЗАНИЯ ПЛАТНЫХ УСЛУГ (РАБОТ) И КОМПЕНСАЦИИ ЗАТРАТ ГОСУДАРСТВА</t>
  </si>
  <si>
    <t xml:space="preserve">000 1 13 00000 00 0000 000 </t>
  </si>
  <si>
    <t xml:space="preserve">001 1 13 01994 04 0000 130 </t>
  </si>
  <si>
    <t>Прочие доходы от оказания платных услуг (работ) получателями средств бюджетов городских округов</t>
  </si>
  <si>
    <t>Налоговые доходы</t>
  </si>
  <si>
    <t>Неналоговые доходы</t>
  </si>
  <si>
    <t>~ поступления по плате за наем жилых помещений, находящихся в собственности муниципальных образований</t>
  </si>
  <si>
    <t>~ поступления по плате за установку и эксплуатацию рекламных конструкций</t>
  </si>
  <si>
    <t>Прочие поступления от использования имущества, находящегося в собственности городских округов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</si>
  <si>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>~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 - всего, в том числе:</t>
  </si>
  <si>
    <t xml:space="preserve"> ~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</si>
  <si>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~ на осуществление первичного воинского учета на территориях, где отсутствуют военные комиссариаты, за счет средств, перечисляемых из федерального бюджета</t>
  </si>
  <si>
    <t>~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</si>
  <si>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~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том числе:</t>
  </si>
  <si>
    <t>~ на оплату труда педагогических работников</t>
  </si>
  <si>
    <t>~ на оплату труда административно-хозяйственных, учебно-вспомогательных и иных работников</t>
  </si>
  <si>
    <t>~ на приобретение учебников и учебных пособий, средств обучения, игр, игрушек</t>
  </si>
  <si>
    <t>~ на оплату вознаграждения за выполнение функций классного руководителя</t>
  </si>
  <si>
    <t>~ на оплату труда  учебно-вспомогательного персонала</t>
  </si>
  <si>
    <t>~ на оплату труда  прочего персонала</t>
  </si>
  <si>
    <t>~ на обеспечение полноценным питанием беременных женщин, кормящих матерей, а также детей в возрасте до трех лет в Московской области</t>
  </si>
  <si>
    <t>~ для осуществления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</t>
  </si>
  <si>
    <t>~  на 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</si>
  <si>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001 2 02 30029 040003151</t>
  </si>
  <si>
    <t>001 2 02 35118 040000151</t>
  </si>
  <si>
    <t>001 2 02 30029 040002151</t>
  </si>
  <si>
    <t>001 2 02 30029 040001151</t>
  </si>
  <si>
    <t>001 2 02 30024 040001151</t>
  </si>
  <si>
    <t>001 2 02 30024 040002151</t>
  </si>
  <si>
    <t>001 2 02 30024 040003151</t>
  </si>
  <si>
    <t>001 2 02 30029 040000151</t>
  </si>
  <si>
    <t>001 2 02 35082 040000151</t>
  </si>
  <si>
    <t>001 2 02 39999 040001151</t>
  </si>
  <si>
    <t>001 2 02 39999 040002151</t>
  </si>
  <si>
    <t>001 2 02 39999 040003151</t>
  </si>
  <si>
    <t>001 2 02 39999 040004151</t>
  </si>
  <si>
    <t>001 2 02 39999 04 0005 151</t>
  </si>
  <si>
    <t>~ для осуществления государственных полномочий в соответствии с Законом Московской области от 29.11.2016 №144/2016-ОЗ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</si>
  <si>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001 2 02 30022 040001151</t>
  </si>
  <si>
    <t>001 2 02 30022 040000151</t>
  </si>
  <si>
    <t>001 2 02 30022 040002151</t>
  </si>
  <si>
    <t>Субвенции бюджетам городских округов на предоставление гражданам субсидий на оплату жилого помещения и коммунальных услуг, в том числе:</t>
  </si>
  <si>
    <t>~  на предоставление гражданам субсидий оплату жилого помещения и коммунальных услуг</t>
  </si>
  <si>
    <t>~ на обеспечение предоставления гражданам субсидий оплату жилого помещения и коммунальных услуг</t>
  </si>
  <si>
    <t>001 2 02 25525 04 0000 151</t>
  </si>
  <si>
    <t>Субсидии бюджетам городских округов на осущес-твление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федерального бюджета</t>
  </si>
  <si>
    <t>001 2 02 29999 04 0014 151</t>
  </si>
  <si>
    <t>Прочие субсидии бюджетам муниципальных обра-зований на реализацию подпрограммы «Улучшение жилищных условий семей, имеющих семь и более детей» государственной программы Московской области «Жилище» на 2017-2027 годы, на 2017 год</t>
  </si>
  <si>
    <t>001 2 02 29999 04 0017 151</t>
  </si>
  <si>
    <t>Прочие субсидии на осуществление мероприятий по реализации стратегий социально-экономичес-кого развития наукоградов Российской Федерации, способствующих развитию научно-производствен-ного комплекса наукоградов Российской Федерации, а также сохранению и развитию инфраструктуры наукоградов Российской Федерации</t>
  </si>
  <si>
    <t>001 2 02 39999 04 0006 151</t>
  </si>
  <si>
    <t>Субвенции бюджетам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</si>
  <si>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</si>
  <si>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</si>
  <si>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– 2020 годы за счет федерального бюджета</t>
  </si>
  <si>
    <t>001 2 02 25519 04 0000 151</t>
  </si>
  <si>
    <t>Субсидии бюджетам городских округов на поддержку отрасли культуры за счет федерального бюджета</t>
  </si>
  <si>
    <t>001 2 02 29999 04 0006 151</t>
  </si>
  <si>
    <t>Прочие субсидии бюджетам муниципальных образований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</si>
  <si>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001 2 02 29999 04 0015 151</t>
  </si>
  <si>
    <t>Прочие субсидии бюджетам муниципальных образований на закупку оборудования для дошко-льных образовательных организаций муниципаль-ных образований Московской области – победите-лей областного конкурса на присвоение статуса Региональной инновационной площадки Московс-кой области в соответствии с государственной программой Московской области «Образование Подмосковья» на 2017-2025 годы, в 2017 году</t>
  </si>
  <si>
    <t>001 2 02 29999 04 0016 151</t>
  </si>
  <si>
    <t>Прочие субсидии бюджетам муниципальных образований на закупку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в 2017 году</t>
  </si>
  <si>
    <t>001 2 02 29999 04 0018 151</t>
  </si>
  <si>
    <t>Прочие субсидии 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 государственной программы Московской области «Безопасность Подмосковья» на 2017-2021 годы</t>
  </si>
  <si>
    <t>001 2 02 29999 04 0019 151</t>
  </si>
  <si>
    <t>Прочие субсидии на ремонт подъездов многоквартирных домов в соответствии с государственной программой Московской области «Развитие жилищно-коммунального хозяйства» на 2017-2021 годы</t>
  </si>
  <si>
    <t>001 2 02 29999 04 0020 151</t>
  </si>
  <si>
    <t>Прочие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</si>
  <si>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001 2 02 29999 04 0021 151</t>
  </si>
  <si>
    <t>Прочие субсидии на поддержку отрасли культуры в соответствии с Государственной программой Московской области «Культура Подмосковья»</t>
  </si>
  <si>
    <t>001 2 02 29999 04 0022 151</t>
  </si>
  <si>
    <t>Прочие субсидии на 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муниципальных образований Московской области, имеющих статус центральных, в соответствии с Государственной программой Московской области «Эффективная власть» на 2017-2021 годы</t>
  </si>
  <si>
    <t>001 2 02 29999 04 0023 151</t>
  </si>
  <si>
    <t>Прочие субсидии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МФЦ, в соответствии с Государственной программой Московской области «Эффективная власть» на 2017-2021 годы</t>
  </si>
  <si>
    <t>001 2 02 29999 04 0024 151</t>
  </si>
  <si>
    <t xml:space="preserve">Прочие субсидии на приобретение техники для нужд благоустройства территорий муниципальных образований Московской области в соответствии с Государственной программой Московской области «Развитие жилищно-коммунального хозяйства» на 2017-2021 годы» </t>
  </si>
  <si>
    <t>001 2 02 29999 04 0025 151</t>
  </si>
  <si>
    <t>Прочие субсидии на комплексное благоустройство территорий мунгиципальных образований Московской области в соответствии с Государственной программой Московской области «Развитие жилищно-коммунального хозяйства» на 2017-2021 годы</t>
  </si>
  <si>
    <t>001 2 02 29999 04 0026 151</t>
  </si>
  <si>
    <t>Прочие субсидии на обеспечение современными аппаратно-программными комплексами общеобразовательных организаций в Московской области в соответствии с Государственной программой Московской области «Эффективная власть» на 2017-2021 годы</t>
  </si>
  <si>
    <t>001 2 02 20216 04 0000 000</t>
  </si>
  <si>
    <t>~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</si>
  <si>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субъектов РФ и муниципальным образованиям</t>
  </si>
  <si>
    <t>ИНЫЕ МЕЖБЮДЖЕТНЫЕ ТРАНСФЕРТЫ</t>
  </si>
  <si>
    <t>ДОТАЦИИ бюджетам субъектов РФ и муниципальных образований</t>
  </si>
  <si>
    <t>Безвозмездные поступления</t>
  </si>
  <si>
    <t>СУБВЕНЦИИ бюджетам субъектов РФ и муниципальных образований</t>
  </si>
  <si>
    <t>Сводная бюджетная роспись на 01.04.2018</t>
  </si>
  <si>
    <t xml:space="preserve">% исполне-ния сводной росписи на 01.04.2018 </t>
  </si>
  <si>
    <t xml:space="preserve">001 1 14 06024 04 0000 430 
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</si>
  <si>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</si>
  <si>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 xml:space="preserve"> План 
на 2018 год с измене-ниями от 25.06.2018 
</t>
  </si>
  <si>
    <t>Факт на 01.07. 2018</t>
  </si>
  <si>
    <t>Факт на 01.07.   2017</t>
  </si>
  <si>
    <t>Исполнено за 1 полугодие 2017 г. (тыс.руб.)</t>
  </si>
  <si>
    <t>Исполнено за 1 полугодие 2018 г. (тыс.руб.)</t>
  </si>
  <si>
    <t>Прирост поступ-лений 2018г. к 2017г.</t>
  </si>
  <si>
    <t>Сведения об исполнении бюджета городского округа Протвино по доходам в разрезе видов доходов в сравнении с запланированными значениями и в сравнении с соответствующим периодом прошлого года на 01.07.2018г.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</si>
</sst>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\+0000"/>
    <numFmt numFmtId="181" formatCode="\+000"/>
    <numFmt numFmtId="182" formatCode="\+0"/>
    <numFmt numFmtId="183" formatCode="000"/>
    <numFmt numFmtId="184" formatCode="00"/>
  </numFmts>
  <fonts count="79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i/>
      <sz val="7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8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vertical="top"/>
    </xf>
    <xf numFmtId="0" fontId="72" fillId="0" borderId="0" xfId="0" applyFont="1" applyAlignment="1">
      <alignment vertical="top" wrapText="1"/>
    </xf>
    <xf numFmtId="0" fontId="72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73" fillId="0" borderId="0" xfId="0" applyFont="1" applyAlignment="1">
      <alignment horizontal="right" vertical="top"/>
    </xf>
    <xf numFmtId="1" fontId="74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74" fillId="0" borderId="0" xfId="0" applyFont="1" applyAlignment="1">
      <alignment vertical="top"/>
    </xf>
    <xf numFmtId="0" fontId="75" fillId="0" borderId="0" xfId="0" applyFont="1" applyAlignment="1">
      <alignment vertical="top" wrapText="1"/>
    </xf>
    <xf numFmtId="0" fontId="75" fillId="0" borderId="0" xfId="0" applyFont="1" applyAlignment="1">
      <alignment vertical="top"/>
    </xf>
    <xf numFmtId="0" fontId="73" fillId="0" borderId="0" xfId="0" applyFont="1" applyFill="1" applyAlignment="1">
      <alignment horizontal="right" vertical="top"/>
    </xf>
    <xf numFmtId="1" fontId="74" fillId="0" borderId="0" xfId="0" applyNumberFormat="1" applyFont="1" applyFill="1" applyAlignment="1">
      <alignment vertical="top"/>
    </xf>
    <xf numFmtId="0" fontId="74" fillId="0" borderId="0" xfId="0" applyFont="1" applyFill="1" applyAlignment="1">
      <alignment vertical="top"/>
    </xf>
    <xf numFmtId="9" fontId="75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/>
    </xf>
    <xf numFmtId="9" fontId="75" fillId="0" borderId="0" xfId="0" applyNumberFormat="1" applyFont="1" applyFill="1" applyBorder="1" applyAlignment="1">
      <alignment vertical="top"/>
    </xf>
    <xf numFmtId="0" fontId="75" fillId="0" borderId="0" xfId="0" applyFont="1" applyFill="1" applyAlignment="1">
      <alignment vertical="top"/>
    </xf>
    <xf numFmtId="1" fontId="75" fillId="0" borderId="0" xfId="0" applyNumberFormat="1" applyFont="1" applyAlignment="1">
      <alignment vertical="top"/>
    </xf>
    <xf numFmtId="9" fontId="75" fillId="0" borderId="0" xfId="0" applyNumberFormat="1" applyFont="1" applyFill="1" applyAlignment="1">
      <alignment vertical="top"/>
    </xf>
    <xf numFmtId="0" fontId="3" fillId="0" borderId="0" xfId="0" applyFont="1" applyFill="1" applyAlignment="1">
      <alignment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1" fontId="13" fillId="33" borderId="11" xfId="0" applyNumberFormat="1" applyFont="1" applyFill="1" applyBorder="1" applyAlignment="1">
      <alignment vertical="top"/>
    </xf>
    <xf numFmtId="1" fontId="12" fillId="33" borderId="11" xfId="0" applyNumberFormat="1" applyFont="1" applyFill="1" applyBorder="1" applyAlignment="1">
      <alignment vertical="top"/>
    </xf>
    <xf numFmtId="1" fontId="12" fillId="33" borderId="11" xfId="0" applyNumberFormat="1" applyFont="1" applyFill="1" applyBorder="1" applyAlignment="1">
      <alignment horizontal="right" vertical="top"/>
    </xf>
    <xf numFmtId="1" fontId="13" fillId="33" borderId="11" xfId="0" applyNumberFormat="1" applyFont="1" applyFill="1" applyBorder="1" applyAlignment="1">
      <alignment horizontal="right" vertical="top"/>
    </xf>
    <xf numFmtId="1" fontId="12" fillId="0" borderId="11" xfId="0" applyNumberFormat="1" applyFont="1" applyFill="1" applyBorder="1" applyAlignment="1">
      <alignment vertical="top"/>
    </xf>
    <xf numFmtId="1" fontId="12" fillId="0" borderId="11" xfId="0" applyNumberFormat="1" applyFont="1" applyBorder="1" applyAlignment="1">
      <alignment vertical="top"/>
    </xf>
    <xf numFmtId="1" fontId="12" fillId="34" borderId="12" xfId="0" applyNumberFormat="1" applyFont="1" applyFill="1" applyBorder="1" applyAlignment="1">
      <alignment vertical="top"/>
    </xf>
    <xf numFmtId="1" fontId="12" fillId="0" borderId="11" xfId="0" applyNumberFormat="1" applyFont="1" applyFill="1" applyBorder="1" applyAlignment="1">
      <alignment horizontal="right" vertical="top"/>
    </xf>
    <xf numFmtId="0" fontId="76" fillId="0" borderId="13" xfId="0" applyFont="1" applyBorder="1" applyAlignment="1">
      <alignment horizontal="left" vertical="center" wrapText="1"/>
    </xf>
    <xf numFmtId="3" fontId="76" fillId="0" borderId="13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/>
    </xf>
    <xf numFmtId="3" fontId="61" fillId="0" borderId="13" xfId="0" applyNumberFormat="1" applyFont="1" applyBorder="1" applyAlignment="1">
      <alignment horizontal="center" vertical="center"/>
    </xf>
    <xf numFmtId="1" fontId="75" fillId="0" borderId="0" xfId="0" applyNumberFormat="1" applyFont="1" applyFill="1" applyAlignment="1">
      <alignment vertical="top"/>
    </xf>
    <xf numFmtId="0" fontId="6" fillId="35" borderId="14" xfId="0" applyFont="1" applyFill="1" applyBorder="1" applyAlignment="1">
      <alignment vertical="top"/>
    </xf>
    <xf numFmtId="0" fontId="7" fillId="35" borderId="15" xfId="0" applyFont="1" applyFill="1" applyBorder="1" applyAlignment="1">
      <alignment/>
    </xf>
    <xf numFmtId="9" fontId="12" fillId="34" borderId="16" xfId="57" applyFont="1" applyFill="1" applyBorder="1" applyAlignment="1" applyProtection="1">
      <alignment horizontal="right" vertical="top"/>
      <protection/>
    </xf>
    <xf numFmtId="1" fontId="73" fillId="0" borderId="0" xfId="0" applyNumberFormat="1" applyFont="1" applyFill="1" applyBorder="1" applyAlignment="1">
      <alignment vertical="top"/>
    </xf>
    <xf numFmtId="1" fontId="73" fillId="0" borderId="0" xfId="0" applyNumberFormat="1" applyFont="1" applyBorder="1" applyAlignment="1">
      <alignment vertical="top"/>
    </xf>
    <xf numFmtId="1" fontId="77" fillId="34" borderId="15" xfId="0" applyNumberFormat="1" applyFont="1" applyFill="1" applyBorder="1" applyAlignment="1">
      <alignment vertical="top"/>
    </xf>
    <xf numFmtId="1" fontId="7" fillId="35" borderId="14" xfId="0" applyNumberFormat="1" applyFont="1" applyFill="1" applyBorder="1" applyAlignment="1">
      <alignment horizontal="right" vertical="top"/>
    </xf>
    <xf numFmtId="1" fontId="7" fillId="34" borderId="15" xfId="0" applyNumberFormat="1" applyFont="1" applyFill="1" applyBorder="1" applyAlignment="1">
      <alignment vertical="top"/>
    </xf>
    <xf numFmtId="1" fontId="12" fillId="35" borderId="12" xfId="0" applyNumberFormat="1" applyFont="1" applyFill="1" applyBorder="1" applyAlignment="1">
      <alignment vertical="top"/>
    </xf>
    <xf numFmtId="1" fontId="21" fillId="33" borderId="11" xfId="0" applyNumberFormat="1" applyFont="1" applyFill="1" applyBorder="1" applyAlignment="1">
      <alignment vertical="top"/>
    </xf>
    <xf numFmtId="1" fontId="21" fillId="33" borderId="11" xfId="0" applyNumberFormat="1" applyFont="1" applyFill="1" applyBorder="1" applyAlignment="1">
      <alignment vertical="top" wrapText="1"/>
    </xf>
    <xf numFmtId="3" fontId="21" fillId="33" borderId="11" xfId="0" applyNumberFormat="1" applyFont="1" applyFill="1" applyBorder="1" applyAlignment="1">
      <alignment vertical="top"/>
    </xf>
    <xf numFmtId="0" fontId="13" fillId="33" borderId="11" xfId="0" applyFont="1" applyFill="1" applyBorder="1" applyAlignment="1">
      <alignment vertical="top"/>
    </xf>
    <xf numFmtId="0" fontId="12" fillId="33" borderId="11" xfId="0" applyFont="1" applyFill="1" applyBorder="1" applyAlignment="1">
      <alignment vertical="top"/>
    </xf>
    <xf numFmtId="0" fontId="13" fillId="0" borderId="0" xfId="0" applyFont="1" applyAlignment="1">
      <alignment/>
    </xf>
    <xf numFmtId="1" fontId="12" fillId="34" borderId="17" xfId="0" applyNumberFormat="1" applyFont="1" applyFill="1" applyBorder="1" applyAlignment="1">
      <alignment vertical="top"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1" fontId="73" fillId="33" borderId="0" xfId="0" applyNumberFormat="1" applyFont="1" applyFill="1" applyBorder="1" applyAlignment="1">
      <alignment vertical="top"/>
    </xf>
    <xf numFmtId="9" fontId="73" fillId="33" borderId="0" xfId="57" applyFont="1" applyFill="1" applyBorder="1" applyAlignment="1" applyProtection="1">
      <alignment horizontal="right" vertical="top"/>
      <protection/>
    </xf>
    <xf numFmtId="1" fontId="74" fillId="33" borderId="0" xfId="0" applyNumberFormat="1" applyFont="1" applyFill="1" applyBorder="1" applyAlignment="1">
      <alignment vertical="top"/>
    </xf>
    <xf numFmtId="9" fontId="74" fillId="33" borderId="0" xfId="57" applyFont="1" applyFill="1" applyBorder="1" applyAlignment="1" applyProtection="1">
      <alignment horizontal="right" vertical="top"/>
      <protection/>
    </xf>
    <xf numFmtId="0" fontId="74" fillId="33" borderId="0" xfId="0" applyFont="1" applyFill="1" applyBorder="1" applyAlignment="1">
      <alignment vertical="top"/>
    </xf>
    <xf numFmtId="0" fontId="73" fillId="33" borderId="0" xfId="0" applyFont="1" applyFill="1" applyBorder="1" applyAlignment="1">
      <alignment vertical="top"/>
    </xf>
    <xf numFmtId="0" fontId="15" fillId="33" borderId="18" xfId="0" applyFont="1" applyFill="1" applyBorder="1" applyAlignment="1">
      <alignment horizontal="center" vertical="top"/>
    </xf>
    <xf numFmtId="1" fontId="74" fillId="33" borderId="19" xfId="0" applyNumberFormat="1" applyFont="1" applyFill="1" applyBorder="1" applyAlignment="1">
      <alignment vertical="top"/>
    </xf>
    <xf numFmtId="1" fontId="73" fillId="33" borderId="19" xfId="0" applyNumberFormat="1" applyFont="1" applyFill="1" applyBorder="1" applyAlignment="1">
      <alignment vertical="top"/>
    </xf>
    <xf numFmtId="1" fontId="73" fillId="34" borderId="20" xfId="0" applyNumberFormat="1" applyFont="1" applyFill="1" applyBorder="1" applyAlignment="1">
      <alignment vertical="top"/>
    </xf>
    <xf numFmtId="1" fontId="73" fillId="33" borderId="0" xfId="0" applyNumberFormat="1" applyFont="1" applyFill="1" applyBorder="1" applyAlignment="1">
      <alignment horizontal="right" vertical="top"/>
    </xf>
    <xf numFmtId="1" fontId="74" fillId="33" borderId="0" xfId="0" applyNumberFormat="1" applyFont="1" applyFill="1" applyBorder="1" applyAlignment="1">
      <alignment horizontal="right" vertical="top"/>
    </xf>
    <xf numFmtId="1" fontId="78" fillId="33" borderId="0" xfId="0" applyNumberFormat="1" applyFont="1" applyFill="1" applyBorder="1" applyAlignment="1">
      <alignment vertical="top"/>
    </xf>
    <xf numFmtId="1" fontId="78" fillId="33" borderId="0" xfId="0" applyNumberFormat="1" applyFont="1" applyFill="1" applyBorder="1" applyAlignment="1">
      <alignment vertical="top" wrapText="1"/>
    </xf>
    <xf numFmtId="3" fontId="78" fillId="33" borderId="0" xfId="0" applyNumberFormat="1" applyFont="1" applyFill="1" applyBorder="1" applyAlignment="1">
      <alignment vertical="top"/>
    </xf>
    <xf numFmtId="9" fontId="12" fillId="0" borderId="21" xfId="57" applyFont="1" applyFill="1" applyBorder="1" applyAlignment="1" applyProtection="1">
      <alignment horizontal="right" vertical="top"/>
      <protection/>
    </xf>
    <xf numFmtId="1" fontId="13" fillId="0" borderId="11" xfId="0" applyNumberFormat="1" applyFont="1" applyBorder="1" applyAlignment="1">
      <alignment vertical="top"/>
    </xf>
    <xf numFmtId="9" fontId="13" fillId="0" borderId="21" xfId="57" applyFont="1" applyFill="1" applyBorder="1" applyAlignment="1" applyProtection="1">
      <alignment horizontal="right" vertical="top"/>
      <protection/>
    </xf>
    <xf numFmtId="0" fontId="12" fillId="0" borderId="11" xfId="0" applyFont="1" applyFill="1" applyBorder="1" applyAlignment="1">
      <alignment horizontal="right" vertical="top"/>
    </xf>
    <xf numFmtId="0" fontId="13" fillId="0" borderId="11" xfId="0" applyFont="1" applyFill="1" applyBorder="1" applyAlignment="1">
      <alignment horizontal="right" vertical="top"/>
    </xf>
    <xf numFmtId="0" fontId="15" fillId="33" borderId="22" xfId="0" applyFont="1" applyFill="1" applyBorder="1" applyAlignment="1">
      <alignment horizontal="center" vertical="top"/>
    </xf>
    <xf numFmtId="9" fontId="73" fillId="34" borderId="22" xfId="57" applyFont="1" applyFill="1" applyBorder="1" applyAlignment="1" applyProtection="1">
      <alignment horizontal="right" vertical="top"/>
      <protection/>
    </xf>
    <xf numFmtId="9" fontId="73" fillId="34" borderId="23" xfId="57" applyFont="1" applyFill="1" applyBorder="1" applyAlignment="1" applyProtection="1">
      <alignment horizontal="right" vertical="top"/>
      <protection/>
    </xf>
    <xf numFmtId="9" fontId="73" fillId="33" borderId="23" xfId="57" applyFont="1" applyFill="1" applyBorder="1" applyAlignment="1" applyProtection="1">
      <alignment horizontal="right" vertical="top"/>
      <protection/>
    </xf>
    <xf numFmtId="9" fontId="74" fillId="33" borderId="24" xfId="57" applyFont="1" applyFill="1" applyBorder="1" applyAlignment="1" applyProtection="1">
      <alignment horizontal="right" vertical="top"/>
      <protection/>
    </xf>
    <xf numFmtId="9" fontId="73" fillId="33" borderId="24" xfId="57" applyFont="1" applyFill="1" applyBorder="1" applyAlignment="1" applyProtection="1">
      <alignment horizontal="right" vertical="top"/>
      <protection/>
    </xf>
    <xf numFmtId="9" fontId="74" fillId="33" borderId="25" xfId="57" applyFont="1" applyFill="1" applyBorder="1" applyAlignment="1" applyProtection="1">
      <alignment horizontal="right" vertical="top"/>
      <protection/>
    </xf>
    <xf numFmtId="9" fontId="73" fillId="34" borderId="25" xfId="57" applyFont="1" applyFill="1" applyBorder="1" applyAlignment="1" applyProtection="1">
      <alignment horizontal="right" vertical="top"/>
      <protection/>
    </xf>
    <xf numFmtId="9" fontId="73" fillId="34" borderId="26" xfId="57" applyFont="1" applyFill="1" applyBorder="1" applyAlignment="1" applyProtection="1">
      <alignment horizontal="right" vertical="top"/>
      <protection/>
    </xf>
    <xf numFmtId="0" fontId="12" fillId="0" borderId="11" xfId="0" applyFont="1" applyBorder="1" applyAlignment="1">
      <alignment horizontal="right" vertical="top"/>
    </xf>
    <xf numFmtId="0" fontId="13" fillId="0" borderId="11" xfId="0" applyFont="1" applyBorder="1" applyAlignment="1">
      <alignment horizontal="right" vertical="top"/>
    </xf>
    <xf numFmtId="1" fontId="13" fillId="0" borderId="11" xfId="0" applyNumberFormat="1" applyFont="1" applyBorder="1" applyAlignment="1">
      <alignment horizontal="right" vertical="top"/>
    </xf>
    <xf numFmtId="1" fontId="12" fillId="0" borderId="11" xfId="0" applyNumberFormat="1" applyFont="1" applyBorder="1" applyAlignment="1">
      <alignment horizontal="right" vertical="top"/>
    </xf>
    <xf numFmtId="0" fontId="21" fillId="0" borderId="11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vertical="top" wrapText="1"/>
    </xf>
    <xf numFmtId="0" fontId="13" fillId="36" borderId="11" xfId="0" applyFont="1" applyFill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/>
    </xf>
    <xf numFmtId="1" fontId="13" fillId="0" borderId="21" xfId="0" applyNumberFormat="1" applyFont="1" applyBorder="1" applyAlignment="1">
      <alignment horizontal="right" vertical="top"/>
    </xf>
    <xf numFmtId="9" fontId="12" fillId="35" borderId="27" xfId="57" applyFont="1" applyFill="1" applyBorder="1" applyAlignment="1" applyProtection="1">
      <alignment horizontal="right" vertical="top"/>
      <protection/>
    </xf>
    <xf numFmtId="9" fontId="21" fillId="0" borderId="21" xfId="57" applyFont="1" applyFill="1" applyBorder="1" applyAlignment="1" applyProtection="1">
      <alignment horizontal="right" vertical="top"/>
      <protection/>
    </xf>
    <xf numFmtId="1" fontId="12" fillId="34" borderId="13" xfId="0" applyNumberFormat="1" applyFont="1" applyFill="1" applyBorder="1" applyAlignment="1">
      <alignment vertical="top"/>
    </xf>
    <xf numFmtId="1" fontId="12" fillId="0" borderId="28" xfId="0" applyNumberFormat="1" applyFont="1" applyFill="1" applyBorder="1" applyAlignment="1">
      <alignment vertical="top"/>
    </xf>
    <xf numFmtId="1" fontId="13" fillId="0" borderId="28" xfId="0" applyNumberFormat="1" applyFont="1" applyFill="1" applyBorder="1" applyAlignment="1">
      <alignment vertical="top"/>
    </xf>
    <xf numFmtId="1" fontId="12" fillId="0" borderId="28" xfId="0" applyNumberFormat="1" applyFont="1" applyBorder="1" applyAlignment="1">
      <alignment vertical="top"/>
    </xf>
    <xf numFmtId="1" fontId="13" fillId="0" borderId="28" xfId="0" applyNumberFormat="1" applyFont="1" applyBorder="1" applyAlignment="1">
      <alignment vertical="top"/>
    </xf>
    <xf numFmtId="1" fontId="12" fillId="0" borderId="28" xfId="0" applyNumberFormat="1" applyFont="1" applyFill="1" applyBorder="1" applyAlignment="1">
      <alignment horizontal="right" vertical="top"/>
    </xf>
    <xf numFmtId="1" fontId="13" fillId="0" borderId="28" xfId="0" applyNumberFormat="1" applyFont="1" applyFill="1" applyBorder="1" applyAlignment="1">
      <alignment horizontal="right" vertical="top"/>
    </xf>
    <xf numFmtId="1" fontId="21" fillId="0" borderId="28" xfId="0" applyNumberFormat="1" applyFont="1" applyFill="1" applyBorder="1" applyAlignment="1">
      <alignment vertical="top"/>
    </xf>
    <xf numFmtId="1" fontId="21" fillId="0" borderId="28" xfId="0" applyNumberFormat="1" applyFont="1" applyFill="1" applyBorder="1" applyAlignment="1">
      <alignment vertical="top" wrapText="1"/>
    </xf>
    <xf numFmtId="3" fontId="21" fillId="0" borderId="28" xfId="0" applyNumberFormat="1" applyFont="1" applyFill="1" applyBorder="1" applyAlignment="1">
      <alignment vertical="top"/>
    </xf>
    <xf numFmtId="0" fontId="13" fillId="0" borderId="28" xfId="0" applyFont="1" applyFill="1" applyBorder="1" applyAlignment="1">
      <alignment vertical="top"/>
    </xf>
    <xf numFmtId="0" fontId="12" fillId="0" borderId="28" xfId="0" applyFont="1" applyFill="1" applyBorder="1" applyAlignment="1">
      <alignment vertical="top"/>
    </xf>
    <xf numFmtId="0" fontId="15" fillId="0" borderId="12" xfId="0" applyFont="1" applyBorder="1" applyAlignment="1">
      <alignment horizontal="center"/>
    </xf>
    <xf numFmtId="0" fontId="73" fillId="0" borderId="11" xfId="0" applyFont="1" applyBorder="1" applyAlignment="1">
      <alignment horizontal="right" vertical="top"/>
    </xf>
    <xf numFmtId="0" fontId="13" fillId="0" borderId="29" xfId="0" applyFont="1" applyBorder="1" applyAlignment="1">
      <alignment horizontal="right" vertical="top"/>
    </xf>
    <xf numFmtId="0" fontId="15" fillId="0" borderId="12" xfId="0" applyFont="1" applyBorder="1" applyAlignment="1">
      <alignment horizontal="center" vertical="top"/>
    </xf>
    <xf numFmtId="1" fontId="13" fillId="0" borderId="11" xfId="0" applyNumberFormat="1" applyFont="1" applyFill="1" applyBorder="1" applyAlignment="1">
      <alignment horizontal="right" vertical="top"/>
    </xf>
    <xf numFmtId="0" fontId="15" fillId="0" borderId="27" xfId="0" applyFont="1" applyBorder="1" applyAlignment="1">
      <alignment horizontal="center" vertical="top"/>
    </xf>
    <xf numFmtId="9" fontId="12" fillId="34" borderId="27" xfId="57" applyFont="1" applyFill="1" applyBorder="1" applyAlignment="1" applyProtection="1">
      <alignment horizontal="right" vertical="top"/>
      <protection/>
    </xf>
    <xf numFmtId="9" fontId="13" fillId="0" borderId="30" xfId="57" applyFont="1" applyFill="1" applyBorder="1" applyAlignment="1" applyProtection="1">
      <alignment horizontal="right" vertical="top"/>
      <protection/>
    </xf>
    <xf numFmtId="0" fontId="15" fillId="0" borderId="13" xfId="0" applyFont="1" applyFill="1" applyBorder="1" applyAlignment="1">
      <alignment horizontal="center" vertical="top"/>
    </xf>
    <xf numFmtId="1" fontId="12" fillId="35" borderId="12" xfId="0" applyNumberFormat="1" applyFont="1" applyFill="1" applyBorder="1" applyAlignment="1">
      <alignment horizontal="right" vertical="top"/>
    </xf>
    <xf numFmtId="1" fontId="12" fillId="35" borderId="13" xfId="0" applyNumberFormat="1" applyFont="1" applyFill="1" applyBorder="1" applyAlignment="1">
      <alignment horizontal="right" vertical="top"/>
    </xf>
    <xf numFmtId="1" fontId="73" fillId="35" borderId="20" xfId="0" applyNumberFormat="1" applyFont="1" applyFill="1" applyBorder="1" applyAlignment="1">
      <alignment horizontal="right" vertical="top"/>
    </xf>
    <xf numFmtId="1" fontId="73" fillId="0" borderId="0" xfId="0" applyNumberFormat="1" applyFont="1" applyFill="1" applyBorder="1" applyAlignment="1">
      <alignment horizontal="right" vertical="top"/>
    </xf>
    <xf numFmtId="1" fontId="13" fillId="0" borderId="29" xfId="0" applyNumberFormat="1" applyFont="1" applyBorder="1" applyAlignment="1">
      <alignment horizontal="right" vertical="top"/>
    </xf>
    <xf numFmtId="1" fontId="74" fillId="33" borderId="31" xfId="0" applyNumberFormat="1" applyFont="1" applyFill="1" applyBorder="1" applyAlignment="1">
      <alignment horizontal="right" vertical="top"/>
    </xf>
    <xf numFmtId="1" fontId="74" fillId="0" borderId="19" xfId="0" applyNumberFormat="1" applyFont="1" applyFill="1" applyBorder="1" applyAlignment="1">
      <alignment horizontal="right" vertical="top"/>
    </xf>
    <xf numFmtId="0" fontId="74" fillId="0" borderId="29" xfId="0" applyFont="1" applyBorder="1" applyAlignment="1">
      <alignment horizontal="right"/>
    </xf>
    <xf numFmtId="1" fontId="73" fillId="0" borderId="19" xfId="0" applyNumberFormat="1" applyFont="1" applyFill="1" applyBorder="1" applyAlignment="1">
      <alignment horizontal="right" vertical="top"/>
    </xf>
    <xf numFmtId="0" fontId="74" fillId="0" borderId="12" xfId="0" applyFont="1" applyBorder="1" applyAlignment="1">
      <alignment horizontal="right"/>
    </xf>
    <xf numFmtId="1" fontId="7" fillId="34" borderId="12" xfId="0" applyNumberFormat="1" applyFont="1" applyFill="1" applyBorder="1" applyAlignment="1">
      <alignment horizontal="right" vertical="top"/>
    </xf>
    <xf numFmtId="1" fontId="7" fillId="34" borderId="13" xfId="0" applyNumberFormat="1" applyFont="1" applyFill="1" applyBorder="1" applyAlignment="1">
      <alignment horizontal="right" vertical="top"/>
    </xf>
    <xf numFmtId="1" fontId="77" fillId="34" borderId="20" xfId="0" applyNumberFormat="1" applyFont="1" applyFill="1" applyBorder="1" applyAlignment="1">
      <alignment horizontal="right" vertical="top"/>
    </xf>
    <xf numFmtId="1" fontId="12" fillId="34" borderId="12" xfId="0" applyNumberFormat="1" applyFont="1" applyFill="1" applyBorder="1" applyAlignment="1">
      <alignment horizontal="right" vertical="top"/>
    </xf>
    <xf numFmtId="1" fontId="12" fillId="0" borderId="32" xfId="0" applyNumberFormat="1" applyFont="1" applyFill="1" applyBorder="1" applyAlignment="1">
      <alignment horizontal="right" vertical="top"/>
    </xf>
    <xf numFmtId="1" fontId="74" fillId="33" borderId="19" xfId="0" applyNumberFormat="1" applyFont="1" applyFill="1" applyBorder="1" applyAlignment="1">
      <alignment horizontal="right" vertical="top"/>
    </xf>
    <xf numFmtId="1" fontId="74" fillId="0" borderId="28" xfId="0" applyNumberFormat="1" applyFont="1" applyFill="1" applyBorder="1" applyAlignment="1">
      <alignment horizontal="right" vertical="top"/>
    </xf>
    <xf numFmtId="1" fontId="13" fillId="0" borderId="11" xfId="0" applyNumberFormat="1" applyFont="1" applyFill="1" applyBorder="1" applyAlignment="1">
      <alignment vertical="top"/>
    </xf>
    <xf numFmtId="1" fontId="74" fillId="0" borderId="11" xfId="0" applyNumberFormat="1" applyFont="1" applyFill="1" applyBorder="1" applyAlignment="1">
      <alignment vertical="top"/>
    </xf>
    <xf numFmtId="0" fontId="15" fillId="0" borderId="3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35" borderId="33" xfId="0" applyFont="1" applyFill="1" applyBorder="1" applyAlignment="1">
      <alignment/>
    </xf>
    <xf numFmtId="0" fontId="7" fillId="35" borderId="27" xfId="0" applyFont="1" applyFill="1" applyBorder="1" applyAlignment="1">
      <alignment horizontal="left" wrapText="1"/>
    </xf>
    <xf numFmtId="0" fontId="8" fillId="0" borderId="34" xfId="0" applyFont="1" applyBorder="1" applyAlignment="1">
      <alignment vertical="top"/>
    </xf>
    <xf numFmtId="0" fontId="9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6" fillId="0" borderId="34" xfId="0" applyFont="1" applyBorder="1" applyAlignment="1">
      <alignment vertical="top"/>
    </xf>
    <xf numFmtId="0" fontId="4" fillId="0" borderId="21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6" fillId="0" borderId="35" xfId="0" applyFont="1" applyBorder="1" applyAlignment="1">
      <alignment vertical="top"/>
    </xf>
    <xf numFmtId="0" fontId="14" fillId="0" borderId="3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7" fillId="34" borderId="33" xfId="0" applyFont="1" applyFill="1" applyBorder="1" applyAlignment="1">
      <alignment vertical="top"/>
    </xf>
    <xf numFmtId="0" fontId="7" fillId="34" borderId="27" xfId="0" applyFont="1" applyFill="1" applyBorder="1" applyAlignment="1">
      <alignment vertical="top" wrapText="1"/>
    </xf>
    <xf numFmtId="0" fontId="14" fillId="0" borderId="21" xfId="0" applyFont="1" applyBorder="1" applyAlignment="1">
      <alignment horizontal="left" vertical="top" wrapText="1"/>
    </xf>
    <xf numFmtId="0" fontId="23" fillId="0" borderId="21" xfId="0" applyFont="1" applyBorder="1" applyAlignment="1">
      <alignment vertical="top" wrapText="1"/>
    </xf>
    <xf numFmtId="0" fontId="6" fillId="0" borderId="3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top" wrapText="1"/>
    </xf>
    <xf numFmtId="0" fontId="5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6" fillId="35" borderId="33" xfId="0" applyFont="1" applyFill="1" applyBorder="1" applyAlignment="1">
      <alignment horizontal="left" vertical="top" wrapText="1"/>
    </xf>
    <xf numFmtId="0" fontId="7" fillId="35" borderId="27" xfId="0" applyFont="1" applyFill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3" fontId="19" fillId="36" borderId="34" xfId="0" applyNumberFormat="1" applyFont="1" applyFill="1" applyBorder="1" applyAlignment="1">
      <alignment horizontal="left" vertical="center" wrapText="1"/>
    </xf>
    <xf numFmtId="0" fontId="15" fillId="36" borderId="21" xfId="0" applyFont="1" applyFill="1" applyBorder="1" applyAlignment="1">
      <alignment horizontal="justify" vertical="center" wrapText="1"/>
    </xf>
    <xf numFmtId="0" fontId="19" fillId="36" borderId="34" xfId="0" applyFont="1" applyFill="1" applyBorder="1" applyAlignment="1">
      <alignment vertical="center" wrapText="1"/>
    </xf>
    <xf numFmtId="0" fontId="15" fillId="36" borderId="21" xfId="0" applyFont="1" applyFill="1" applyBorder="1" applyAlignment="1">
      <alignment vertical="center" wrapText="1"/>
    </xf>
    <xf numFmtId="0" fontId="19" fillId="0" borderId="34" xfId="0" applyFont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49" fontId="15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25" fillId="0" borderId="34" xfId="0" applyFont="1" applyBorder="1" applyAlignment="1">
      <alignment vertical="top" wrapText="1"/>
    </xf>
    <xf numFmtId="0" fontId="20" fillId="0" borderId="21" xfId="0" applyFont="1" applyBorder="1" applyAlignment="1">
      <alignment wrapText="1"/>
    </xf>
    <xf numFmtId="0" fontId="20" fillId="0" borderId="21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6" fillId="0" borderId="34" xfId="0" applyFont="1" applyFill="1" applyBorder="1" applyAlignment="1">
      <alignment vertical="top"/>
    </xf>
    <xf numFmtId="0" fontId="22" fillId="0" borderId="21" xfId="0" applyFont="1" applyFill="1" applyBorder="1" applyAlignment="1">
      <alignment vertical="top" wrapText="1"/>
    </xf>
    <xf numFmtId="0" fontId="15" fillId="0" borderId="21" xfId="0" applyFont="1" applyFill="1" applyBorder="1" applyAlignment="1">
      <alignment vertical="top" wrapText="1"/>
    </xf>
    <xf numFmtId="0" fontId="6" fillId="0" borderId="34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172" fontId="12" fillId="0" borderId="36" xfId="0" applyNumberFormat="1" applyFont="1" applyBorder="1" applyAlignment="1">
      <alignment horizontal="center" vertical="top"/>
    </xf>
    <xf numFmtId="172" fontId="13" fillId="0" borderId="36" xfId="0" applyNumberFormat="1" applyFont="1" applyBorder="1" applyAlignment="1">
      <alignment horizontal="center" vertical="top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19" fillId="0" borderId="34" xfId="0" applyFont="1" applyFill="1" applyBorder="1" applyAlignment="1">
      <alignment horizontal="left" vertical="top" wrapText="1"/>
    </xf>
    <xf numFmtId="172" fontId="12" fillId="34" borderId="16" xfId="0" applyNumberFormat="1" applyFont="1" applyFill="1" applyBorder="1" applyAlignment="1">
      <alignment horizontal="center" vertical="top"/>
    </xf>
    <xf numFmtId="172" fontId="12" fillId="34" borderId="10" xfId="0" applyNumberFormat="1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171" fontId="1" fillId="0" borderId="41" xfId="60" applyFont="1" applyBorder="1" applyAlignment="1">
      <alignment horizontal="center" vertical="top" wrapText="1"/>
    </xf>
    <xf numFmtId="171" fontId="1" fillId="0" borderId="42" xfId="60" applyBorder="1" applyAlignment="1">
      <alignment horizontal="center" vertical="top" wrapText="1"/>
    </xf>
    <xf numFmtId="0" fontId="3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6"/>
          <c:w val="0.679"/>
          <c:h val="0.95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Лист1!$C$118</c:f>
              <c:strCache>
                <c:ptCount val="1"/>
                <c:pt idx="0">
                  <c:v>Исполнено за 1 полугодие 2017 г. (тыс.руб.)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Лист1!$A$119:$B$121</c:f>
              <c:multiLvlStrCache/>
            </c:multiLvlStrRef>
          </c:cat>
          <c:val>
            <c:numRef>
              <c:f>Лист1!$C$119:$C$121</c:f>
              <c:numCache/>
            </c:numRef>
          </c:val>
        </c:ser>
        <c:ser>
          <c:idx val="1"/>
          <c:order val="1"/>
          <c:tx>
            <c:strRef>
              <c:f>Лист1!$D$118</c:f>
              <c:strCache>
                <c:ptCount val="1"/>
                <c:pt idx="0">
                  <c:v>Исполнено за 1 полугодие 2018 г. (тыс.руб.)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Лист1!$A$119:$B$121</c:f>
              <c:multiLvlStrCache/>
            </c:multiLvlStrRef>
          </c:cat>
          <c:val>
            <c:numRef>
              <c:f>Лист1!$D$119:$D$121</c:f>
              <c:numCache/>
            </c:numRef>
          </c:val>
        </c:ser>
        <c:axId val="54073252"/>
        <c:axId val="16897221"/>
      </c:barChart>
      <c:catAx>
        <c:axId val="5407325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97221"/>
        <c:crosses val="autoZero"/>
        <c:auto val="1"/>
        <c:lblOffset val="100"/>
        <c:tickLblSkip val="1"/>
        <c:noMultiLvlLbl val="0"/>
      </c:catAx>
      <c:valAx>
        <c:axId val="168972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73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177"/>
          <c:w val="0.192"/>
          <c:h val="0.6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200025</xdr:rowOff>
    </xdr:from>
    <xdr:to>
      <xdr:col>8</xdr:col>
      <xdr:colOff>552450</xdr:colOff>
      <xdr:row>123</xdr:row>
      <xdr:rowOff>161925</xdr:rowOff>
    </xdr:to>
    <xdr:graphicFrame>
      <xdr:nvGraphicFramePr>
        <xdr:cNvPr id="1" name="Диаграмма 12"/>
        <xdr:cNvGraphicFramePr/>
      </xdr:nvGraphicFramePr>
      <xdr:xfrm>
        <a:off x="0" y="16535400"/>
        <a:ext cx="108013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view="pageBreakPreview" zoomScale="90" zoomScaleNormal="90" zoomScaleSheetLayoutView="90" zoomScalePageLayoutView="85" workbookViewId="0" topLeftCell="A1">
      <selection activeCell="K2" sqref="K2"/>
    </sheetView>
  </sheetViews>
  <sheetFormatPr defaultColWidth="9.00390625" defaultRowHeight="12.75"/>
  <cols>
    <col min="1" max="1" width="18.375" style="1" customWidth="1"/>
    <col min="2" max="2" width="77.375" style="2" customWidth="1"/>
    <col min="3" max="3" width="11.25390625" style="18" customWidth="1"/>
    <col min="4" max="4" width="10.00390625" style="23" customWidth="1"/>
    <col min="5" max="5" width="8.625" style="17" customWidth="1"/>
    <col min="6" max="6" width="11.625" style="23" hidden="1" customWidth="1"/>
    <col min="7" max="7" width="12.125" style="23" hidden="1" customWidth="1"/>
    <col min="8" max="8" width="8.875" style="60" customWidth="1"/>
    <col min="9" max="9" width="10.00390625" style="187" customWidth="1"/>
    <col min="10" max="16384" width="9.125" style="3" customWidth="1"/>
  </cols>
  <sheetData>
    <row r="1" spans="1:9" ht="78" customHeight="1">
      <c r="A1" s="195" t="s">
        <v>203</v>
      </c>
      <c r="B1" s="195"/>
      <c r="C1" s="195"/>
      <c r="D1" s="195"/>
      <c r="E1" s="195"/>
      <c r="F1" s="195"/>
      <c r="G1" s="195"/>
      <c r="H1" s="195"/>
      <c r="I1" s="195"/>
    </row>
    <row r="2" spans="1:7" ht="16.5" customHeight="1" thickBot="1">
      <c r="A2" s="4"/>
      <c r="B2" s="3"/>
      <c r="C2" s="15"/>
      <c r="D2" s="21"/>
      <c r="E2" s="14" t="s">
        <v>0</v>
      </c>
      <c r="F2" s="21"/>
      <c r="G2" s="21"/>
    </row>
    <row r="3" spans="1:9" ht="24" customHeight="1">
      <c r="A3" s="204" t="s">
        <v>1</v>
      </c>
      <c r="B3" s="206" t="s">
        <v>2</v>
      </c>
      <c r="C3" s="208" t="s">
        <v>197</v>
      </c>
      <c r="D3" s="210" t="s">
        <v>198</v>
      </c>
      <c r="E3" s="212" t="s">
        <v>54</v>
      </c>
      <c r="F3" s="196" t="s">
        <v>193</v>
      </c>
      <c r="G3" s="198" t="s">
        <v>194</v>
      </c>
      <c r="H3" s="200" t="s">
        <v>199</v>
      </c>
      <c r="I3" s="202" t="s">
        <v>202</v>
      </c>
    </row>
    <row r="4" spans="1:9" ht="55.5" customHeight="1">
      <c r="A4" s="205"/>
      <c r="B4" s="207"/>
      <c r="C4" s="209"/>
      <c r="D4" s="211"/>
      <c r="E4" s="213"/>
      <c r="F4" s="197"/>
      <c r="G4" s="199"/>
      <c r="H4" s="201"/>
      <c r="I4" s="203"/>
    </row>
    <row r="5" spans="1:9" s="31" customFormat="1" ht="12">
      <c r="A5" s="144">
        <v>1</v>
      </c>
      <c r="B5" s="145">
        <v>2</v>
      </c>
      <c r="C5" s="119">
        <v>3</v>
      </c>
      <c r="D5" s="124">
        <v>4</v>
      </c>
      <c r="E5" s="121">
        <v>5</v>
      </c>
      <c r="F5" s="70">
        <v>6</v>
      </c>
      <c r="G5" s="84">
        <v>7</v>
      </c>
      <c r="H5" s="116">
        <v>6</v>
      </c>
      <c r="I5" s="32">
        <v>7</v>
      </c>
    </row>
    <row r="6" spans="1:9" s="5" customFormat="1" ht="18.75">
      <c r="A6" s="146" t="s">
        <v>3</v>
      </c>
      <c r="B6" s="147" t="s">
        <v>4</v>
      </c>
      <c r="C6" s="125">
        <f>SUM(C8,C10,C12,C16,C19,C23,C25,C35,C37,C39,C43,C45)</f>
        <v>659393</v>
      </c>
      <c r="D6" s="126">
        <f>SUM(D8,D10,D12,D16,D19,D23,D25,D35,D37,D39,D43,D45)</f>
        <v>289706.13200000004</v>
      </c>
      <c r="E6" s="122">
        <f aca="true" t="shared" si="0" ref="E6:E21">D6/C6</f>
        <v>0.4393527562470333</v>
      </c>
      <c r="F6" s="127"/>
      <c r="G6" s="85"/>
      <c r="H6" s="125">
        <f>SUM(H8,H10,H12,H16,H19,H23,H25,H35,H37,H39,H43,H45)</f>
        <v>245138.5</v>
      </c>
      <c r="I6" s="194">
        <f>D6/H6</f>
        <v>1.1818059260377298</v>
      </c>
    </row>
    <row r="7" spans="1:9" s="5" customFormat="1" ht="18.75">
      <c r="A7" s="146"/>
      <c r="B7" s="147" t="s">
        <v>109</v>
      </c>
      <c r="C7" s="125">
        <f>SUM(C8,C10,C12,C16,C19)</f>
        <v>569958</v>
      </c>
      <c r="D7" s="126">
        <f>SUM(D8,D10,D12,D16,D19)</f>
        <v>267195.58</v>
      </c>
      <c r="E7" s="122">
        <f t="shared" si="0"/>
        <v>0.4687987185020651</v>
      </c>
      <c r="F7" s="127"/>
      <c r="G7" s="86"/>
      <c r="H7" s="125">
        <f>SUM(H8,H10,H12,H16,H19)</f>
        <v>217659.3</v>
      </c>
      <c r="I7" s="194">
        <f>D7/H7</f>
        <v>1.2275863241313376</v>
      </c>
    </row>
    <row r="8" spans="1:9" s="6" customFormat="1" ht="15.75">
      <c r="A8" s="148" t="s">
        <v>5</v>
      </c>
      <c r="B8" s="149" t="s">
        <v>6</v>
      </c>
      <c r="C8" s="96">
        <f>SUM(C9:C9)</f>
        <v>481306</v>
      </c>
      <c r="D8" s="109">
        <f>SUM(D9)</f>
        <v>218844.79</v>
      </c>
      <c r="E8" s="79">
        <f t="shared" si="0"/>
        <v>0.45468951145425157</v>
      </c>
      <c r="F8" s="128"/>
      <c r="G8" s="87"/>
      <c r="H8" s="40">
        <f>SUM(H9)</f>
        <v>173523.5</v>
      </c>
      <c r="I8" s="188">
        <f>D8/H8</f>
        <v>1.261182433503243</v>
      </c>
    </row>
    <row r="9" spans="1:9" s="6" customFormat="1" ht="15.75">
      <c r="A9" s="148" t="s">
        <v>7</v>
      </c>
      <c r="B9" s="150" t="s">
        <v>8</v>
      </c>
      <c r="C9" s="95">
        <v>481306</v>
      </c>
      <c r="D9" s="110">
        <v>218844.79</v>
      </c>
      <c r="E9" s="81">
        <f t="shared" si="0"/>
        <v>0.45468951145425157</v>
      </c>
      <c r="F9" s="75"/>
      <c r="G9" s="88"/>
      <c r="H9" s="120">
        <v>173523.5</v>
      </c>
      <c r="I9" s="189">
        <f>D9/H9</f>
        <v>1.261182433503243</v>
      </c>
    </row>
    <row r="10" spans="1:9" s="6" customFormat="1" ht="26.25" customHeight="1">
      <c r="A10" s="151" t="s">
        <v>74</v>
      </c>
      <c r="B10" s="152" t="s">
        <v>75</v>
      </c>
      <c r="C10" s="96">
        <f>SUM(C11)</f>
        <v>1952</v>
      </c>
      <c r="D10" s="109">
        <f>SUM(D11)</f>
        <v>1015.57</v>
      </c>
      <c r="E10" s="79">
        <f t="shared" si="0"/>
        <v>0.5202715163934426</v>
      </c>
      <c r="F10" s="128"/>
      <c r="G10" s="89"/>
      <c r="H10" s="40">
        <f>SUM(H11)</f>
        <v>1052.6</v>
      </c>
      <c r="I10" s="188">
        <f aca="true" t="shared" si="1" ref="I10:I73">D10/H10</f>
        <v>0.9648204446133385</v>
      </c>
    </row>
    <row r="11" spans="1:9" s="6" customFormat="1" ht="15.75">
      <c r="A11" s="148" t="s">
        <v>82</v>
      </c>
      <c r="B11" s="150" t="s">
        <v>96</v>
      </c>
      <c r="C11" s="95">
        <v>1952</v>
      </c>
      <c r="D11" s="110">
        <v>1015.57</v>
      </c>
      <c r="E11" s="81">
        <f t="shared" si="0"/>
        <v>0.5202715163934426</v>
      </c>
      <c r="F11" s="75"/>
      <c r="G11" s="88"/>
      <c r="H11" s="120">
        <v>1052.6</v>
      </c>
      <c r="I11" s="189">
        <f t="shared" si="1"/>
        <v>0.9648204446133385</v>
      </c>
    </row>
    <row r="12" spans="1:9" s="6" customFormat="1" ht="15.75">
      <c r="A12" s="148" t="s">
        <v>9</v>
      </c>
      <c r="B12" s="149" t="s">
        <v>10</v>
      </c>
      <c r="C12" s="96">
        <f>SUM(C13:C15)</f>
        <v>48947</v>
      </c>
      <c r="D12" s="109">
        <f>SUM(D13:D15)</f>
        <v>30900.78</v>
      </c>
      <c r="E12" s="79">
        <f t="shared" si="0"/>
        <v>0.6313110098678162</v>
      </c>
      <c r="F12" s="128"/>
      <c r="G12" s="89"/>
      <c r="H12" s="40">
        <f>SUM(H13:H15)</f>
        <v>27143.499999999996</v>
      </c>
      <c r="I12" s="188">
        <f t="shared" si="1"/>
        <v>1.1384228268277858</v>
      </c>
    </row>
    <row r="13" spans="1:9" s="6" customFormat="1" ht="15.75">
      <c r="A13" s="148" t="s">
        <v>58</v>
      </c>
      <c r="B13" s="150" t="s">
        <v>59</v>
      </c>
      <c r="C13" s="95">
        <v>32653</v>
      </c>
      <c r="D13" s="110">
        <v>21064.44</v>
      </c>
      <c r="E13" s="81">
        <f t="shared" si="0"/>
        <v>0.6450996845619085</v>
      </c>
      <c r="F13" s="75"/>
      <c r="G13" s="88"/>
      <c r="H13" s="142">
        <v>17781.1</v>
      </c>
      <c r="I13" s="189">
        <f t="shared" si="1"/>
        <v>1.1846533679018734</v>
      </c>
    </row>
    <row r="14" spans="1:9" s="6" customFormat="1" ht="15.75">
      <c r="A14" s="148" t="s">
        <v>11</v>
      </c>
      <c r="B14" s="150" t="s">
        <v>12</v>
      </c>
      <c r="C14" s="95">
        <v>11717</v>
      </c>
      <c r="D14" s="110">
        <v>7360.49</v>
      </c>
      <c r="E14" s="81">
        <f t="shared" si="0"/>
        <v>0.6281889562174617</v>
      </c>
      <c r="F14" s="75"/>
      <c r="G14" s="88"/>
      <c r="H14" s="142">
        <v>7584.6</v>
      </c>
      <c r="I14" s="189">
        <f t="shared" si="1"/>
        <v>0.9704519684624106</v>
      </c>
    </row>
    <row r="15" spans="1:9" s="6" customFormat="1" ht="15.75">
      <c r="A15" s="148" t="s">
        <v>71</v>
      </c>
      <c r="B15" s="150" t="s">
        <v>72</v>
      </c>
      <c r="C15" s="95">
        <v>4577</v>
      </c>
      <c r="D15" s="110">
        <v>2475.85</v>
      </c>
      <c r="E15" s="81">
        <f t="shared" si="0"/>
        <v>0.5409329254970504</v>
      </c>
      <c r="F15" s="75"/>
      <c r="G15" s="88"/>
      <c r="H15" s="142">
        <v>1777.8</v>
      </c>
      <c r="I15" s="189">
        <f t="shared" si="1"/>
        <v>1.3926482168972887</v>
      </c>
    </row>
    <row r="16" spans="1:9" ht="15.75">
      <c r="A16" s="153" t="s">
        <v>13</v>
      </c>
      <c r="B16" s="154" t="s">
        <v>14</v>
      </c>
      <c r="C16" s="96">
        <f>SUM(C17:C18)</f>
        <v>35920</v>
      </c>
      <c r="D16" s="109">
        <f>SUM(D17:D18)</f>
        <v>15109.17</v>
      </c>
      <c r="E16" s="79">
        <f t="shared" si="0"/>
        <v>0.42063390868596884</v>
      </c>
      <c r="F16" s="128"/>
      <c r="G16" s="89"/>
      <c r="H16" s="40">
        <f>SUM(H17:H18)</f>
        <v>14900.4</v>
      </c>
      <c r="I16" s="188">
        <f t="shared" si="1"/>
        <v>1.014011033260852</v>
      </c>
    </row>
    <row r="17" spans="1:9" ht="15.75">
      <c r="A17" s="153" t="s">
        <v>15</v>
      </c>
      <c r="B17" s="155" t="s">
        <v>16</v>
      </c>
      <c r="C17" s="95">
        <v>9450</v>
      </c>
      <c r="D17" s="110">
        <v>562.14</v>
      </c>
      <c r="E17" s="81">
        <f t="shared" si="0"/>
        <v>0.05948571428571429</v>
      </c>
      <c r="F17" s="75"/>
      <c r="G17" s="88"/>
      <c r="H17" s="142">
        <v>613.8</v>
      </c>
      <c r="I17" s="189">
        <f t="shared" si="1"/>
        <v>0.9158357771260998</v>
      </c>
    </row>
    <row r="18" spans="1:9" ht="15.75">
      <c r="A18" s="153" t="s">
        <v>17</v>
      </c>
      <c r="B18" s="155" t="s">
        <v>18</v>
      </c>
      <c r="C18" s="95">
        <v>26470</v>
      </c>
      <c r="D18" s="110">
        <v>14547.03</v>
      </c>
      <c r="E18" s="81">
        <f t="shared" si="0"/>
        <v>0.5495666792595392</v>
      </c>
      <c r="F18" s="75"/>
      <c r="G18" s="88"/>
      <c r="H18" s="142">
        <v>14286.6</v>
      </c>
      <c r="I18" s="189">
        <f t="shared" si="1"/>
        <v>1.0182289698038722</v>
      </c>
    </row>
    <row r="19" spans="1:9" ht="15.75">
      <c r="A19" s="153" t="s">
        <v>19</v>
      </c>
      <c r="B19" s="154" t="s">
        <v>20</v>
      </c>
      <c r="C19" s="96">
        <f>SUM(C20:C21)</f>
        <v>1833</v>
      </c>
      <c r="D19" s="109">
        <f>SUM(D20:D21)</f>
        <v>1325.27</v>
      </c>
      <c r="E19" s="79">
        <f t="shared" si="0"/>
        <v>0.7230060010911075</v>
      </c>
      <c r="F19" s="128"/>
      <c r="G19" s="89"/>
      <c r="H19" s="40">
        <f>SUM(H20:H21)</f>
        <v>1039.3</v>
      </c>
      <c r="I19" s="188">
        <f t="shared" si="1"/>
        <v>1.2751563552391032</v>
      </c>
    </row>
    <row r="20" spans="1:9" ht="25.5">
      <c r="A20" s="153" t="s">
        <v>21</v>
      </c>
      <c r="B20" s="155" t="s">
        <v>22</v>
      </c>
      <c r="C20" s="95">
        <v>1733</v>
      </c>
      <c r="D20" s="110">
        <v>1255.27</v>
      </c>
      <c r="E20" s="81">
        <f t="shared" si="0"/>
        <v>0.724333525678015</v>
      </c>
      <c r="F20" s="75"/>
      <c r="G20" s="88"/>
      <c r="H20" s="142">
        <v>949.3</v>
      </c>
      <c r="I20" s="189">
        <f t="shared" si="1"/>
        <v>1.3223111766564837</v>
      </c>
    </row>
    <row r="21" spans="1:9" ht="15.75">
      <c r="A21" s="156" t="s">
        <v>23</v>
      </c>
      <c r="B21" s="157" t="s">
        <v>24</v>
      </c>
      <c r="C21" s="129">
        <v>100</v>
      </c>
      <c r="D21" s="110">
        <v>70</v>
      </c>
      <c r="E21" s="123">
        <f t="shared" si="0"/>
        <v>0.7</v>
      </c>
      <c r="F21" s="130"/>
      <c r="G21" s="90"/>
      <c r="H21" s="142">
        <v>90</v>
      </c>
      <c r="I21" s="189">
        <f t="shared" si="1"/>
        <v>0.7777777777777778</v>
      </c>
    </row>
    <row r="22" spans="1:9" ht="9" customHeight="1" hidden="1">
      <c r="A22" s="153"/>
      <c r="B22" s="155"/>
      <c r="C22" s="95"/>
      <c r="D22" s="110"/>
      <c r="E22" s="101"/>
      <c r="F22" s="131"/>
      <c r="G22" s="91"/>
      <c r="H22" s="132"/>
      <c r="I22" s="189" t="e">
        <f t="shared" si="1"/>
        <v>#DIV/0!</v>
      </c>
    </row>
    <row r="23" spans="1:9" ht="25.5" hidden="1">
      <c r="A23" s="153" t="s">
        <v>55</v>
      </c>
      <c r="B23" s="158" t="s">
        <v>25</v>
      </c>
      <c r="C23" s="96">
        <v>0</v>
      </c>
      <c r="D23" s="109">
        <v>0</v>
      </c>
      <c r="E23" s="81"/>
      <c r="F23" s="133"/>
      <c r="G23" s="85"/>
      <c r="H23" s="134"/>
      <c r="I23" s="189" t="e">
        <f t="shared" si="1"/>
        <v>#DIV/0!</v>
      </c>
    </row>
    <row r="24" spans="1:9" ht="18.75">
      <c r="A24" s="159"/>
      <c r="B24" s="160" t="s">
        <v>110</v>
      </c>
      <c r="C24" s="135">
        <f>SUM(C25,C35,C37,C39,C43,C45)</f>
        <v>89435</v>
      </c>
      <c r="D24" s="136">
        <f>SUM(D25,D35,D37,D39,D43,D45)</f>
        <v>22510.551999999996</v>
      </c>
      <c r="E24" s="122">
        <f>D24/C24</f>
        <v>0.2516973444400961</v>
      </c>
      <c r="F24" s="137"/>
      <c r="G24" s="85"/>
      <c r="H24" s="138">
        <f>SUM(H25,H35,H37,H39,H43,H45)</f>
        <v>27479.199999999997</v>
      </c>
      <c r="I24" s="194">
        <f t="shared" si="1"/>
        <v>0.8191851291158403</v>
      </c>
    </row>
    <row r="25" spans="1:9" ht="28.5" customHeight="1">
      <c r="A25" s="153" t="s">
        <v>26</v>
      </c>
      <c r="B25" s="158" t="s">
        <v>27</v>
      </c>
      <c r="C25" s="96">
        <f>SUM(C26,C31,C32)</f>
        <v>41501</v>
      </c>
      <c r="D25" s="139">
        <f>SUM(D26,D31,D32)</f>
        <v>21124.183999999997</v>
      </c>
      <c r="E25" s="79">
        <f aca="true" t="shared" si="2" ref="E25:E30">D25/C25</f>
        <v>0.509004216765861</v>
      </c>
      <c r="F25" s="128"/>
      <c r="G25" s="89"/>
      <c r="H25" s="40">
        <f>SUM(H26,H31,H32)</f>
        <v>21341.1</v>
      </c>
      <c r="I25" s="188">
        <f t="shared" si="1"/>
        <v>0.9898357629175628</v>
      </c>
    </row>
    <row r="26" spans="1:9" ht="51.75" customHeight="1">
      <c r="A26" s="153" t="s">
        <v>28</v>
      </c>
      <c r="B26" s="158" t="s">
        <v>101</v>
      </c>
      <c r="C26" s="96">
        <f>SUM(C27:C30)</f>
        <v>37836</v>
      </c>
      <c r="D26" s="109">
        <f>SUM(D27:D30)</f>
        <v>19402.064</v>
      </c>
      <c r="E26" s="79">
        <f t="shared" si="2"/>
        <v>0.512793741410297</v>
      </c>
      <c r="F26" s="128"/>
      <c r="G26" s="89"/>
      <c r="H26" s="40">
        <f>SUM(H27:H30)</f>
        <v>20138.1</v>
      </c>
      <c r="I26" s="188">
        <f t="shared" si="1"/>
        <v>0.9634505737879939</v>
      </c>
    </row>
    <row r="27" spans="1:9" ht="51">
      <c r="A27" s="153" t="s">
        <v>63</v>
      </c>
      <c r="B27" s="155" t="s">
        <v>73</v>
      </c>
      <c r="C27" s="95">
        <v>19284</v>
      </c>
      <c r="D27" s="110">
        <v>7796.86</v>
      </c>
      <c r="E27" s="81">
        <f t="shared" si="2"/>
        <v>0.40431756896909354</v>
      </c>
      <c r="F27" s="140"/>
      <c r="G27" s="88"/>
      <c r="H27" s="142">
        <v>9760.4</v>
      </c>
      <c r="I27" s="189">
        <f t="shared" si="1"/>
        <v>0.7988258677923036</v>
      </c>
    </row>
    <row r="28" spans="1:9" ht="12.75" customHeight="1" hidden="1">
      <c r="A28" s="153" t="s">
        <v>29</v>
      </c>
      <c r="B28" s="155" t="s">
        <v>30</v>
      </c>
      <c r="C28" s="95"/>
      <c r="D28" s="141">
        <v>0</v>
      </c>
      <c r="E28" s="81" t="e">
        <f t="shared" si="2"/>
        <v>#DIV/0!</v>
      </c>
      <c r="F28" s="140"/>
      <c r="G28" s="88"/>
      <c r="H28" s="143">
        <v>0</v>
      </c>
      <c r="I28" s="189" t="e">
        <f t="shared" si="1"/>
        <v>#DIV/0!</v>
      </c>
    </row>
    <row r="29" spans="1:9" ht="42" customHeight="1">
      <c r="A29" s="153" t="s">
        <v>64</v>
      </c>
      <c r="B29" s="155" t="s">
        <v>65</v>
      </c>
      <c r="C29" s="95">
        <v>552</v>
      </c>
      <c r="D29" s="110">
        <v>983.097</v>
      </c>
      <c r="E29" s="81">
        <f t="shared" si="2"/>
        <v>1.7809728260869564</v>
      </c>
      <c r="F29" s="140"/>
      <c r="G29" s="88"/>
      <c r="H29" s="142">
        <v>368.1</v>
      </c>
      <c r="I29" s="189">
        <f t="shared" si="1"/>
        <v>2.670733496332518</v>
      </c>
    </row>
    <row r="30" spans="1:9" ht="27" customHeight="1">
      <c r="A30" s="153" t="s">
        <v>76</v>
      </c>
      <c r="B30" s="161" t="s">
        <v>77</v>
      </c>
      <c r="C30" s="95">
        <v>18000</v>
      </c>
      <c r="D30" s="110">
        <v>10622.107</v>
      </c>
      <c r="E30" s="81">
        <f t="shared" si="2"/>
        <v>0.5901170555555556</v>
      </c>
      <c r="F30" s="140"/>
      <c r="G30" s="88"/>
      <c r="H30" s="142">
        <v>10009.6</v>
      </c>
      <c r="I30" s="189">
        <f t="shared" si="1"/>
        <v>1.0611919557225062</v>
      </c>
    </row>
    <row r="31" spans="1:9" ht="38.25">
      <c r="A31" s="153" t="s">
        <v>31</v>
      </c>
      <c r="B31" s="158" t="s">
        <v>32</v>
      </c>
      <c r="C31" s="96">
        <v>24</v>
      </c>
      <c r="D31" s="109">
        <v>84.17</v>
      </c>
      <c r="E31" s="79">
        <f aca="true" t="shared" si="3" ref="E31:E36">D31/C31</f>
        <v>3.5070833333333336</v>
      </c>
      <c r="F31" s="74"/>
      <c r="G31" s="65"/>
      <c r="H31" s="93">
        <v>69</v>
      </c>
      <c r="I31" s="188">
        <f>D31/H31</f>
        <v>1.2198550724637682</v>
      </c>
    </row>
    <row r="32" spans="1:9" ht="51">
      <c r="A32" s="153" t="s">
        <v>33</v>
      </c>
      <c r="B32" s="158" t="s">
        <v>113</v>
      </c>
      <c r="C32" s="96">
        <f>SUM(C33:C34)</f>
        <v>3641</v>
      </c>
      <c r="D32" s="109">
        <f>SUM(D33)</f>
        <v>1637.95</v>
      </c>
      <c r="E32" s="79">
        <f t="shared" si="3"/>
        <v>0.4498626750892612</v>
      </c>
      <c r="F32" s="128"/>
      <c r="G32" s="89"/>
      <c r="H32" s="40">
        <f>SUM(H33)</f>
        <v>1134</v>
      </c>
      <c r="I32" s="188">
        <f t="shared" si="1"/>
        <v>1.4444003527336862</v>
      </c>
    </row>
    <row r="33" spans="1:9" ht="25.5">
      <c r="A33" s="153"/>
      <c r="B33" s="162" t="s">
        <v>111</v>
      </c>
      <c r="C33" s="80">
        <v>3237</v>
      </c>
      <c r="D33" s="106">
        <v>1637.95</v>
      </c>
      <c r="E33" s="81">
        <f t="shared" si="3"/>
        <v>0.5060086499845536</v>
      </c>
      <c r="F33" s="71"/>
      <c r="G33" s="88"/>
      <c r="H33" s="94">
        <v>1134</v>
      </c>
      <c r="I33" s="189">
        <f t="shared" si="1"/>
        <v>1.4444003527336862</v>
      </c>
    </row>
    <row r="34" spans="1:9" ht="15.75">
      <c r="A34" s="153"/>
      <c r="B34" s="162" t="s">
        <v>112</v>
      </c>
      <c r="C34" s="80">
        <v>404</v>
      </c>
      <c r="D34" s="106">
        <v>0</v>
      </c>
      <c r="E34" s="81">
        <f t="shared" si="3"/>
        <v>0</v>
      </c>
      <c r="F34" s="71"/>
      <c r="G34" s="88"/>
      <c r="H34" s="94">
        <v>0</v>
      </c>
      <c r="I34" s="189">
        <v>0</v>
      </c>
    </row>
    <row r="35" spans="1:9" ht="15.75">
      <c r="A35" s="153" t="s">
        <v>34</v>
      </c>
      <c r="B35" s="158" t="s">
        <v>35</v>
      </c>
      <c r="C35" s="38">
        <v>538</v>
      </c>
      <c r="D35" s="105">
        <f>SUM(D36)</f>
        <v>538</v>
      </c>
      <c r="E35" s="79">
        <f t="shared" si="3"/>
        <v>1</v>
      </c>
      <c r="F35" s="72"/>
      <c r="G35" s="89"/>
      <c r="H35" s="93">
        <f>SUM(H36)</f>
        <v>369</v>
      </c>
      <c r="I35" s="188">
        <f t="shared" si="1"/>
        <v>1.4579945799457994</v>
      </c>
    </row>
    <row r="36" spans="1:9" ht="15.75">
      <c r="A36" s="163" t="s">
        <v>66</v>
      </c>
      <c r="B36" s="155" t="s">
        <v>36</v>
      </c>
      <c r="C36" s="80">
        <v>538</v>
      </c>
      <c r="D36" s="106">
        <v>538</v>
      </c>
      <c r="E36" s="81">
        <f t="shared" si="3"/>
        <v>1</v>
      </c>
      <c r="F36" s="72"/>
      <c r="G36" s="89"/>
      <c r="H36" s="94">
        <v>369</v>
      </c>
      <c r="I36" s="189">
        <f t="shared" si="1"/>
        <v>1.4579945799457994</v>
      </c>
    </row>
    <row r="37" spans="1:9" ht="25.5">
      <c r="A37" s="163" t="s">
        <v>106</v>
      </c>
      <c r="B37" s="158" t="s">
        <v>105</v>
      </c>
      <c r="C37" s="38">
        <v>0</v>
      </c>
      <c r="D37" s="105">
        <f>SUM(D38)</f>
        <v>229</v>
      </c>
      <c r="E37" s="79">
        <v>0</v>
      </c>
      <c r="F37" s="49"/>
      <c r="G37" s="89"/>
      <c r="H37" s="37">
        <v>254</v>
      </c>
      <c r="I37" s="188">
        <f t="shared" si="1"/>
        <v>0.9015748031496063</v>
      </c>
    </row>
    <row r="38" spans="1:9" ht="25.5">
      <c r="A38" s="163" t="s">
        <v>107</v>
      </c>
      <c r="B38" s="155" t="s">
        <v>108</v>
      </c>
      <c r="C38" s="80">
        <v>0</v>
      </c>
      <c r="D38" s="106">
        <v>229</v>
      </c>
      <c r="E38" s="81">
        <v>0</v>
      </c>
      <c r="F38" s="71"/>
      <c r="G38" s="88"/>
      <c r="H38" s="94">
        <v>254</v>
      </c>
      <c r="I38" s="189">
        <f t="shared" si="1"/>
        <v>0.9015748031496063</v>
      </c>
    </row>
    <row r="39" spans="1:9" ht="15.75">
      <c r="A39" s="163" t="s">
        <v>37</v>
      </c>
      <c r="B39" s="158" t="s">
        <v>38</v>
      </c>
      <c r="C39" s="38">
        <f>SUM(C40:C42)</f>
        <v>43600</v>
      </c>
      <c r="D39" s="105">
        <f>SUM(D40:D42)</f>
        <v>-926.632</v>
      </c>
      <c r="E39" s="79">
        <f aca="true" t="shared" si="4" ref="E39:E45">D39/C39</f>
        <v>-0.02125302752293578</v>
      </c>
      <c r="F39" s="49"/>
      <c r="G39" s="89"/>
      <c r="H39" s="37">
        <f>SUM(H40:H41)</f>
        <v>4110.099999999999</v>
      </c>
      <c r="I39" s="188">
        <f t="shared" si="1"/>
        <v>-0.2254524220821878</v>
      </c>
    </row>
    <row r="40" spans="1:9" ht="51">
      <c r="A40" s="163" t="s">
        <v>67</v>
      </c>
      <c r="B40" s="155" t="s">
        <v>68</v>
      </c>
      <c r="C40" s="80">
        <v>6053</v>
      </c>
      <c r="D40" s="106">
        <v>-1865.272</v>
      </c>
      <c r="E40" s="81">
        <f t="shared" si="4"/>
        <v>-0.30815661655377496</v>
      </c>
      <c r="F40" s="66"/>
      <c r="G40" s="67"/>
      <c r="H40" s="142">
        <v>3163.7</v>
      </c>
      <c r="I40" s="189">
        <f t="shared" si="1"/>
        <v>-0.5895856117836711</v>
      </c>
    </row>
    <row r="41" spans="1:9" ht="25.5">
      <c r="A41" s="163" t="s">
        <v>69</v>
      </c>
      <c r="B41" s="155" t="s">
        <v>70</v>
      </c>
      <c r="C41" s="80">
        <v>1000</v>
      </c>
      <c r="D41" s="106">
        <v>476.54</v>
      </c>
      <c r="E41" s="81">
        <f t="shared" si="4"/>
        <v>0.47654</v>
      </c>
      <c r="F41" s="71"/>
      <c r="G41" s="88"/>
      <c r="H41" s="142">
        <v>946.4</v>
      </c>
      <c r="I41" s="189">
        <f t="shared" si="1"/>
        <v>0.5035291631445478</v>
      </c>
    </row>
    <row r="42" spans="1:9" ht="39" customHeight="1">
      <c r="A42" s="163" t="s">
        <v>195</v>
      </c>
      <c r="B42" s="155" t="s">
        <v>196</v>
      </c>
      <c r="C42" s="80">
        <v>36547</v>
      </c>
      <c r="D42" s="106">
        <v>462.1</v>
      </c>
      <c r="E42" s="81">
        <f t="shared" si="4"/>
        <v>0.01264399266697677</v>
      </c>
      <c r="F42" s="71"/>
      <c r="G42" s="88"/>
      <c r="H42" s="94">
        <v>0</v>
      </c>
      <c r="I42" s="189">
        <v>0</v>
      </c>
    </row>
    <row r="43" spans="1:9" ht="15" customHeight="1">
      <c r="A43" s="164" t="s">
        <v>39</v>
      </c>
      <c r="B43" s="165" t="s">
        <v>40</v>
      </c>
      <c r="C43" s="38">
        <v>3251</v>
      </c>
      <c r="D43" s="105">
        <v>1021</v>
      </c>
      <c r="E43" s="79">
        <f t="shared" si="4"/>
        <v>0.3140572131651799</v>
      </c>
      <c r="F43" s="72"/>
      <c r="G43" s="89"/>
      <c r="H43" s="93">
        <v>1090</v>
      </c>
      <c r="I43" s="188">
        <f t="shared" si="1"/>
        <v>0.936697247706422</v>
      </c>
    </row>
    <row r="44" spans="1:9" ht="25.5" hidden="1">
      <c r="A44" s="164" t="s">
        <v>83</v>
      </c>
      <c r="B44" s="166" t="s">
        <v>84</v>
      </c>
      <c r="C44" s="80">
        <v>2191</v>
      </c>
      <c r="D44" s="106">
        <v>1071</v>
      </c>
      <c r="E44" s="81">
        <f t="shared" si="4"/>
        <v>0.48881789137380194</v>
      </c>
      <c r="F44" s="71"/>
      <c r="G44" s="89"/>
      <c r="H44" s="117"/>
      <c r="I44" s="188" t="e">
        <f t="shared" si="1"/>
        <v>#DIV/0!</v>
      </c>
    </row>
    <row r="45" spans="1:9" ht="17.25" customHeight="1">
      <c r="A45" s="164" t="s">
        <v>41</v>
      </c>
      <c r="B45" s="165" t="s">
        <v>42</v>
      </c>
      <c r="C45" s="38">
        <f>SUM(C46:C47)</f>
        <v>545</v>
      </c>
      <c r="D45" s="107">
        <f>SUM(D46:D47)</f>
        <v>525</v>
      </c>
      <c r="E45" s="79">
        <f t="shared" si="4"/>
        <v>0.963302752293578</v>
      </c>
      <c r="F45" s="50"/>
      <c r="G45" s="89"/>
      <c r="H45" s="38">
        <f>SUM(H47)</f>
        <v>315</v>
      </c>
      <c r="I45" s="188">
        <f t="shared" si="1"/>
        <v>1.6666666666666667</v>
      </c>
    </row>
    <row r="46" spans="1:9" ht="14.25" customHeight="1" hidden="1">
      <c r="A46" s="164" t="s">
        <v>62</v>
      </c>
      <c r="B46" s="166" t="s">
        <v>43</v>
      </c>
      <c r="C46" s="80">
        <v>0</v>
      </c>
      <c r="D46" s="106">
        <v>0</v>
      </c>
      <c r="E46" s="101"/>
      <c r="F46" s="71"/>
      <c r="G46" s="88"/>
      <c r="H46" s="94">
        <v>0</v>
      </c>
      <c r="I46" s="189" t="e">
        <f t="shared" si="1"/>
        <v>#DIV/0!</v>
      </c>
    </row>
    <row r="47" spans="1:9" ht="15.75">
      <c r="A47" s="164" t="s">
        <v>61</v>
      </c>
      <c r="B47" s="166" t="s">
        <v>44</v>
      </c>
      <c r="C47" s="80">
        <v>545</v>
      </c>
      <c r="D47" s="106">
        <v>525</v>
      </c>
      <c r="E47" s="81">
        <f>D47/C47</f>
        <v>0.963302752293578</v>
      </c>
      <c r="F47" s="71"/>
      <c r="G47" s="88"/>
      <c r="H47" s="118">
        <v>315</v>
      </c>
      <c r="I47" s="189">
        <f t="shared" si="1"/>
        <v>1.6666666666666667</v>
      </c>
    </row>
    <row r="48" spans="1:9" s="5" customFormat="1" ht="18.75">
      <c r="A48" s="167" t="s">
        <v>45</v>
      </c>
      <c r="B48" s="168" t="s">
        <v>46</v>
      </c>
      <c r="C48" s="54">
        <f>SUM(C49,C109,C110)</f>
        <v>573742</v>
      </c>
      <c r="D48" s="104">
        <f>SUM(D49,D108,-D110)</f>
        <v>198844</v>
      </c>
      <c r="E48" s="102">
        <f>D48/C48</f>
        <v>0.34657389558372925</v>
      </c>
      <c r="F48" s="73"/>
      <c r="G48" s="86"/>
      <c r="H48" s="39">
        <f>SUM(H49,H108,-H110)</f>
        <v>243033</v>
      </c>
      <c r="I48" s="194">
        <f t="shared" si="1"/>
        <v>0.818176955392889</v>
      </c>
    </row>
    <row r="49" spans="1:9" ht="28.5">
      <c r="A49" s="164" t="s">
        <v>47</v>
      </c>
      <c r="B49" s="154" t="s">
        <v>48</v>
      </c>
      <c r="C49" s="38">
        <f>SUM(C51,C54,C75,C103)</f>
        <v>573742</v>
      </c>
      <c r="D49" s="105">
        <f>SUM(D51,D54,D75,D103)</f>
        <v>201253</v>
      </c>
      <c r="E49" s="79">
        <f>D49/C49</f>
        <v>0.350772646938868</v>
      </c>
      <c r="F49" s="49"/>
      <c r="G49" s="87"/>
      <c r="H49" s="37">
        <f>SUM(H51,H54,H75,H103)</f>
        <v>246450</v>
      </c>
      <c r="I49" s="188">
        <f t="shared" si="1"/>
        <v>0.8166078312030838</v>
      </c>
    </row>
    <row r="50" spans="1:9" ht="6" customHeight="1">
      <c r="A50" s="164"/>
      <c r="B50" s="158"/>
      <c r="C50" s="38"/>
      <c r="D50" s="105"/>
      <c r="E50" s="79"/>
      <c r="F50" s="64"/>
      <c r="G50" s="89"/>
      <c r="H50" s="34"/>
      <c r="I50" s="188"/>
    </row>
    <row r="51" spans="1:9" ht="15.75">
      <c r="A51" s="164" t="s">
        <v>49</v>
      </c>
      <c r="B51" s="154" t="s">
        <v>190</v>
      </c>
      <c r="C51" s="38">
        <f>SUM(C52:C52)</f>
        <v>4128</v>
      </c>
      <c r="D51" s="105">
        <f>SUM(D52)</f>
        <v>1685</v>
      </c>
      <c r="E51" s="79">
        <f>D51/C51</f>
        <v>0.40818798449612403</v>
      </c>
      <c r="F51" s="49"/>
      <c r="G51" s="89"/>
      <c r="H51" s="37">
        <f>SUM(H52)</f>
        <v>290</v>
      </c>
      <c r="I51" s="188">
        <f t="shared" si="1"/>
        <v>5.810344827586207</v>
      </c>
    </row>
    <row r="52" spans="1:9" ht="15.75">
      <c r="A52" s="164" t="s">
        <v>60</v>
      </c>
      <c r="B52" s="169" t="s">
        <v>50</v>
      </c>
      <c r="C52" s="95">
        <v>4128</v>
      </c>
      <c r="D52" s="106">
        <v>1685</v>
      </c>
      <c r="E52" s="81">
        <f>D52/C52</f>
        <v>0.40818798449612403</v>
      </c>
      <c r="F52" s="66"/>
      <c r="G52" s="88"/>
      <c r="H52" s="33">
        <v>290</v>
      </c>
      <c r="I52" s="189">
        <f t="shared" si="1"/>
        <v>5.810344827586207</v>
      </c>
    </row>
    <row r="53" spans="1:9" s="7" customFormat="1" ht="6.75" customHeight="1">
      <c r="A53" s="164"/>
      <c r="B53" s="169"/>
      <c r="C53" s="95"/>
      <c r="D53" s="106"/>
      <c r="E53" s="101"/>
      <c r="F53" s="66"/>
      <c r="G53" s="89"/>
      <c r="H53" s="33"/>
      <c r="I53" s="189"/>
    </row>
    <row r="54" spans="1:9" s="7" customFormat="1" ht="15.75">
      <c r="A54" s="164" t="s">
        <v>85</v>
      </c>
      <c r="B54" s="154" t="s">
        <v>188</v>
      </c>
      <c r="C54" s="96">
        <v>150333</v>
      </c>
      <c r="D54" s="107">
        <v>1334</v>
      </c>
      <c r="E54" s="79">
        <f aca="true" t="shared" si="5" ref="E54:E73">D54/C54</f>
        <v>0.00887363386615048</v>
      </c>
      <c r="F54" s="64"/>
      <c r="G54" s="89"/>
      <c r="H54" s="34">
        <v>5571</v>
      </c>
      <c r="I54" s="188">
        <f t="shared" si="1"/>
        <v>0.2394543169987435</v>
      </c>
    </row>
    <row r="55" spans="1:9" s="7" customFormat="1" ht="48" hidden="1">
      <c r="A55" s="170" t="s">
        <v>186</v>
      </c>
      <c r="B55" s="171" t="s">
        <v>157</v>
      </c>
      <c r="C55" s="94">
        <v>29567</v>
      </c>
      <c r="D55" s="108">
        <v>0</v>
      </c>
      <c r="E55" s="81">
        <f t="shared" si="5"/>
        <v>0</v>
      </c>
      <c r="F55" s="66"/>
      <c r="G55" s="89"/>
      <c r="H55" s="33"/>
      <c r="I55" s="188" t="e">
        <f t="shared" si="1"/>
        <v>#DIV/0!</v>
      </c>
    </row>
    <row r="56" spans="1:9" s="7" customFormat="1" ht="29.25" customHeight="1" hidden="1">
      <c r="A56" s="172" t="s">
        <v>158</v>
      </c>
      <c r="B56" s="173" t="s">
        <v>159</v>
      </c>
      <c r="C56" s="94">
        <v>61</v>
      </c>
      <c r="D56" s="108">
        <v>0</v>
      </c>
      <c r="E56" s="81">
        <f t="shared" si="5"/>
        <v>0</v>
      </c>
      <c r="F56" s="66"/>
      <c r="G56" s="89"/>
      <c r="H56" s="33"/>
      <c r="I56" s="188" t="e">
        <f t="shared" si="1"/>
        <v>#DIV/0!</v>
      </c>
    </row>
    <row r="57" spans="1:9" s="7" customFormat="1" ht="29.25" customHeight="1" hidden="1">
      <c r="A57" s="172" t="s">
        <v>160</v>
      </c>
      <c r="B57" s="173" t="s">
        <v>161</v>
      </c>
      <c r="C57" s="94">
        <v>22</v>
      </c>
      <c r="D57" s="108">
        <v>0</v>
      </c>
      <c r="E57" s="81">
        <f t="shared" si="5"/>
        <v>0</v>
      </c>
      <c r="F57" s="66"/>
      <c r="G57" s="89"/>
      <c r="H57" s="33"/>
      <c r="I57" s="188" t="e">
        <f t="shared" si="1"/>
        <v>#DIV/0!</v>
      </c>
    </row>
    <row r="58" spans="1:9" s="7" customFormat="1" ht="48" hidden="1">
      <c r="A58" s="174" t="s">
        <v>149</v>
      </c>
      <c r="B58" s="169" t="s">
        <v>150</v>
      </c>
      <c r="C58" s="95">
        <v>11092</v>
      </c>
      <c r="D58" s="108">
        <v>0</v>
      </c>
      <c r="E58" s="81">
        <f t="shared" si="5"/>
        <v>0</v>
      </c>
      <c r="F58" s="66"/>
      <c r="G58" s="89"/>
      <c r="H58" s="33"/>
      <c r="I58" s="188" t="e">
        <f t="shared" si="1"/>
        <v>#DIV/0!</v>
      </c>
    </row>
    <row r="59" spans="1:9" s="7" customFormat="1" ht="24" hidden="1">
      <c r="A59" s="174" t="s">
        <v>98</v>
      </c>
      <c r="B59" s="169" t="s">
        <v>97</v>
      </c>
      <c r="C59" s="95">
        <v>1718</v>
      </c>
      <c r="D59" s="106">
        <v>0</v>
      </c>
      <c r="E59" s="81">
        <f t="shared" si="5"/>
        <v>0</v>
      </c>
      <c r="F59" s="66"/>
      <c r="G59" s="89"/>
      <c r="H59" s="33"/>
      <c r="I59" s="188" t="e">
        <f t="shared" si="1"/>
        <v>#DIV/0!</v>
      </c>
    </row>
    <row r="60" spans="1:9" s="7" customFormat="1" ht="45" customHeight="1" hidden="1">
      <c r="A60" s="172" t="s">
        <v>162</v>
      </c>
      <c r="B60" s="173" t="s">
        <v>163</v>
      </c>
      <c r="C60" s="94">
        <v>1000</v>
      </c>
      <c r="D60" s="106">
        <v>0</v>
      </c>
      <c r="E60" s="81">
        <f t="shared" si="5"/>
        <v>0</v>
      </c>
      <c r="F60" s="66"/>
      <c r="G60" s="89"/>
      <c r="H60" s="33"/>
      <c r="I60" s="188" t="e">
        <f t="shared" si="1"/>
        <v>#DIV/0!</v>
      </c>
    </row>
    <row r="61" spans="1:9" s="7" customFormat="1" ht="36" hidden="1">
      <c r="A61" s="174" t="s">
        <v>151</v>
      </c>
      <c r="B61" s="169" t="s">
        <v>152</v>
      </c>
      <c r="C61" s="95">
        <v>5571</v>
      </c>
      <c r="D61" s="106">
        <v>5570.6</v>
      </c>
      <c r="E61" s="81">
        <f t="shared" si="5"/>
        <v>0.9999281996050979</v>
      </c>
      <c r="F61" s="66"/>
      <c r="G61" s="89"/>
      <c r="H61" s="33"/>
      <c r="I61" s="188" t="e">
        <f t="shared" si="1"/>
        <v>#DIV/0!</v>
      </c>
    </row>
    <row r="62" spans="1:9" s="7" customFormat="1" ht="60" hidden="1">
      <c r="A62" s="174" t="s">
        <v>164</v>
      </c>
      <c r="B62" s="169" t="s">
        <v>165</v>
      </c>
      <c r="C62" s="95">
        <v>500</v>
      </c>
      <c r="D62" s="106">
        <v>0</v>
      </c>
      <c r="E62" s="81">
        <f t="shared" si="5"/>
        <v>0</v>
      </c>
      <c r="F62" s="66"/>
      <c r="G62" s="89"/>
      <c r="H62" s="33"/>
      <c r="I62" s="188" t="e">
        <f t="shared" si="1"/>
        <v>#DIV/0!</v>
      </c>
    </row>
    <row r="63" spans="1:9" s="7" customFormat="1" ht="48" hidden="1">
      <c r="A63" s="174" t="s">
        <v>166</v>
      </c>
      <c r="B63" s="169" t="s">
        <v>167</v>
      </c>
      <c r="C63" s="95">
        <v>800</v>
      </c>
      <c r="D63" s="106">
        <v>0</v>
      </c>
      <c r="E63" s="81">
        <f t="shared" si="5"/>
        <v>0</v>
      </c>
      <c r="F63" s="66"/>
      <c r="G63" s="89"/>
      <c r="H63" s="33"/>
      <c r="I63" s="188" t="e">
        <f t="shared" si="1"/>
        <v>#DIV/0!</v>
      </c>
    </row>
    <row r="64" spans="1:9" s="7" customFormat="1" ht="48" hidden="1">
      <c r="A64" s="174" t="s">
        <v>153</v>
      </c>
      <c r="B64" s="169" t="s">
        <v>154</v>
      </c>
      <c r="C64" s="95">
        <v>584</v>
      </c>
      <c r="D64" s="106">
        <v>0</v>
      </c>
      <c r="E64" s="81">
        <f t="shared" si="5"/>
        <v>0</v>
      </c>
      <c r="F64" s="66"/>
      <c r="G64" s="89"/>
      <c r="H64" s="33"/>
      <c r="I64" s="188" t="e">
        <f t="shared" si="1"/>
        <v>#DIV/0!</v>
      </c>
    </row>
    <row r="65" spans="1:9" s="7" customFormat="1" ht="36" hidden="1">
      <c r="A65" s="174" t="s">
        <v>168</v>
      </c>
      <c r="B65" s="169" t="s">
        <v>169</v>
      </c>
      <c r="C65" s="95">
        <v>67</v>
      </c>
      <c r="D65" s="106">
        <v>0</v>
      </c>
      <c r="E65" s="81">
        <f t="shared" si="5"/>
        <v>0</v>
      </c>
      <c r="F65" s="66"/>
      <c r="G65" s="89"/>
      <c r="H65" s="33"/>
      <c r="I65" s="188" t="e">
        <f t="shared" si="1"/>
        <v>#DIV/0!</v>
      </c>
    </row>
    <row r="66" spans="1:9" s="7" customFormat="1" ht="24" hidden="1">
      <c r="A66" s="174" t="s">
        <v>170</v>
      </c>
      <c r="B66" s="169" t="s">
        <v>171</v>
      </c>
      <c r="C66" s="95">
        <v>7743</v>
      </c>
      <c r="D66" s="106">
        <v>0</v>
      </c>
      <c r="E66" s="81">
        <f t="shared" si="5"/>
        <v>0</v>
      </c>
      <c r="F66" s="66"/>
      <c r="G66" s="89"/>
      <c r="H66" s="33"/>
      <c r="I66" s="188" t="e">
        <f t="shared" si="1"/>
        <v>#DIV/0!</v>
      </c>
    </row>
    <row r="67" spans="1:9" s="7" customFormat="1" ht="36" hidden="1">
      <c r="A67" s="174" t="s">
        <v>172</v>
      </c>
      <c r="B67" s="169" t="s">
        <v>173</v>
      </c>
      <c r="C67" s="95">
        <v>119</v>
      </c>
      <c r="D67" s="106">
        <v>0</v>
      </c>
      <c r="E67" s="81">
        <f t="shared" si="5"/>
        <v>0</v>
      </c>
      <c r="F67" s="66"/>
      <c r="G67" s="89"/>
      <c r="H67" s="33"/>
      <c r="I67" s="188" t="e">
        <f t="shared" si="1"/>
        <v>#DIV/0!</v>
      </c>
    </row>
    <row r="68" spans="1:9" s="7" customFormat="1" ht="24" hidden="1">
      <c r="A68" s="174" t="s">
        <v>174</v>
      </c>
      <c r="B68" s="169" t="s">
        <v>175</v>
      </c>
      <c r="C68" s="95">
        <v>118</v>
      </c>
      <c r="D68" s="106">
        <v>0</v>
      </c>
      <c r="E68" s="81">
        <f t="shared" si="5"/>
        <v>0</v>
      </c>
      <c r="F68" s="66"/>
      <c r="G68" s="89"/>
      <c r="H68" s="33"/>
      <c r="I68" s="188" t="e">
        <f t="shared" si="1"/>
        <v>#DIV/0!</v>
      </c>
    </row>
    <row r="69" spans="1:9" s="7" customFormat="1" ht="60" hidden="1">
      <c r="A69" s="174" t="s">
        <v>176</v>
      </c>
      <c r="B69" s="169" t="s">
        <v>177</v>
      </c>
      <c r="C69" s="95">
        <v>419</v>
      </c>
      <c r="D69" s="106">
        <v>0</v>
      </c>
      <c r="E69" s="81">
        <f t="shared" si="5"/>
        <v>0</v>
      </c>
      <c r="F69" s="66"/>
      <c r="G69" s="89"/>
      <c r="H69" s="33"/>
      <c r="I69" s="188" t="e">
        <f t="shared" si="1"/>
        <v>#DIV/0!</v>
      </c>
    </row>
    <row r="70" spans="1:9" s="7" customFormat="1" ht="60" hidden="1">
      <c r="A70" s="174" t="s">
        <v>178</v>
      </c>
      <c r="B70" s="169" t="s">
        <v>179</v>
      </c>
      <c r="C70" s="95">
        <v>3924</v>
      </c>
      <c r="D70" s="106">
        <v>0</v>
      </c>
      <c r="E70" s="81">
        <f t="shared" si="5"/>
        <v>0</v>
      </c>
      <c r="F70" s="66"/>
      <c r="G70" s="89"/>
      <c r="H70" s="33"/>
      <c r="I70" s="188" t="e">
        <f t="shared" si="1"/>
        <v>#DIV/0!</v>
      </c>
    </row>
    <row r="71" spans="1:9" s="7" customFormat="1" ht="36" hidden="1">
      <c r="A71" s="174" t="s">
        <v>180</v>
      </c>
      <c r="B71" s="169" t="s">
        <v>181</v>
      </c>
      <c r="C71" s="95">
        <v>15770</v>
      </c>
      <c r="D71" s="106">
        <v>0</v>
      </c>
      <c r="E71" s="81">
        <f t="shared" si="5"/>
        <v>0</v>
      </c>
      <c r="F71" s="66"/>
      <c r="G71" s="89"/>
      <c r="H71" s="33"/>
      <c r="I71" s="188" t="e">
        <f t="shared" si="1"/>
        <v>#DIV/0!</v>
      </c>
    </row>
    <row r="72" spans="1:9" s="7" customFormat="1" ht="36" hidden="1">
      <c r="A72" s="174" t="s">
        <v>182</v>
      </c>
      <c r="B72" s="169" t="s">
        <v>183</v>
      </c>
      <c r="C72" s="95">
        <v>17</v>
      </c>
      <c r="D72" s="106">
        <v>0</v>
      </c>
      <c r="E72" s="81">
        <f t="shared" si="5"/>
        <v>0</v>
      </c>
      <c r="F72" s="66"/>
      <c r="G72" s="89"/>
      <c r="H72" s="33"/>
      <c r="I72" s="188" t="e">
        <f t="shared" si="1"/>
        <v>#DIV/0!</v>
      </c>
    </row>
    <row r="73" spans="1:9" s="7" customFormat="1" ht="36" hidden="1">
      <c r="A73" s="174" t="s">
        <v>184</v>
      </c>
      <c r="B73" s="169" t="s">
        <v>185</v>
      </c>
      <c r="C73" s="95">
        <v>4807</v>
      </c>
      <c r="D73" s="106">
        <v>0</v>
      </c>
      <c r="E73" s="81">
        <f t="shared" si="5"/>
        <v>0</v>
      </c>
      <c r="F73" s="66"/>
      <c r="G73" s="89"/>
      <c r="H73" s="33"/>
      <c r="I73" s="188" t="e">
        <f t="shared" si="1"/>
        <v>#DIV/0!</v>
      </c>
    </row>
    <row r="74" spans="1:9" s="7" customFormat="1" ht="8.25" customHeight="1">
      <c r="A74" s="164"/>
      <c r="B74" s="169"/>
      <c r="C74" s="95"/>
      <c r="D74" s="106"/>
      <c r="E74" s="101"/>
      <c r="F74" s="66"/>
      <c r="G74" s="89"/>
      <c r="H74" s="33"/>
      <c r="I74" s="188"/>
    </row>
    <row r="75" spans="1:9" s="8" customFormat="1" ht="15.75">
      <c r="A75" s="175" t="s">
        <v>51</v>
      </c>
      <c r="B75" s="176" t="s">
        <v>192</v>
      </c>
      <c r="C75" s="40">
        <v>419161</v>
      </c>
      <c r="D75" s="109">
        <v>198234</v>
      </c>
      <c r="E75" s="79">
        <f>D75/C75</f>
        <v>0.47293044915915367</v>
      </c>
      <c r="F75" s="74"/>
      <c r="G75" s="89"/>
      <c r="H75" s="35">
        <v>238606</v>
      </c>
      <c r="I75" s="188">
        <f aca="true" t="shared" si="6" ref="I75:I112">D75/H75</f>
        <v>0.8308005666244772</v>
      </c>
    </row>
    <row r="76" spans="1:9" s="5" customFormat="1" ht="24" hidden="1">
      <c r="A76" s="177" t="s">
        <v>144</v>
      </c>
      <c r="B76" s="178" t="s">
        <v>146</v>
      </c>
      <c r="C76" s="94">
        <v>22577</v>
      </c>
      <c r="D76" s="110">
        <f>SUM(D77:D78)</f>
        <v>12885.2</v>
      </c>
      <c r="E76" s="81">
        <f>D76/C76</f>
        <v>0.5707224166186827</v>
      </c>
      <c r="F76" s="75"/>
      <c r="G76" s="89"/>
      <c r="H76" s="36"/>
      <c r="I76" s="188" t="e">
        <f t="shared" si="6"/>
        <v>#DIV/0!</v>
      </c>
    </row>
    <row r="77" spans="1:9" s="5" customFormat="1" ht="15.75" hidden="1">
      <c r="A77" s="177" t="s">
        <v>143</v>
      </c>
      <c r="B77" s="178" t="s">
        <v>147</v>
      </c>
      <c r="C77" s="97">
        <v>20764</v>
      </c>
      <c r="D77" s="110">
        <v>11967.2</v>
      </c>
      <c r="E77" s="81">
        <f>D77/C77</f>
        <v>0.5763436717395493</v>
      </c>
      <c r="F77" s="75"/>
      <c r="G77" s="89"/>
      <c r="H77" s="36"/>
      <c r="I77" s="188" t="e">
        <f t="shared" si="6"/>
        <v>#DIV/0!</v>
      </c>
    </row>
    <row r="78" spans="1:9" s="5" customFormat="1" ht="24" hidden="1">
      <c r="A78" s="177" t="s">
        <v>145</v>
      </c>
      <c r="B78" s="178" t="s">
        <v>148</v>
      </c>
      <c r="C78" s="97">
        <v>1813</v>
      </c>
      <c r="D78" s="110">
        <v>918</v>
      </c>
      <c r="E78" s="81">
        <f>D78/C78</f>
        <v>0.5063430777716492</v>
      </c>
      <c r="F78" s="75"/>
      <c r="G78" s="89"/>
      <c r="H78" s="36"/>
      <c r="I78" s="188" t="e">
        <f t="shared" si="6"/>
        <v>#DIV/0!</v>
      </c>
    </row>
    <row r="79" spans="1:9" s="5" customFormat="1" ht="24" hidden="1">
      <c r="A79" s="177" t="s">
        <v>132</v>
      </c>
      <c r="B79" s="169" t="s">
        <v>78</v>
      </c>
      <c r="C79" s="98">
        <v>1903</v>
      </c>
      <c r="D79" s="106">
        <v>954</v>
      </c>
      <c r="E79" s="81">
        <f aca="true" t="shared" si="7" ref="E79:E103">D79/C79</f>
        <v>0.5013137151865475</v>
      </c>
      <c r="F79" s="66"/>
      <c r="G79" s="89"/>
      <c r="H79" s="33"/>
      <c r="I79" s="188" t="e">
        <f t="shared" si="6"/>
        <v>#DIV/0!</v>
      </c>
    </row>
    <row r="80" spans="1:9" s="5" customFormat="1" ht="48" hidden="1">
      <c r="A80" s="177" t="s">
        <v>133</v>
      </c>
      <c r="B80" s="169" t="s">
        <v>79</v>
      </c>
      <c r="C80" s="98">
        <v>651</v>
      </c>
      <c r="D80" s="106">
        <v>384</v>
      </c>
      <c r="E80" s="81">
        <f t="shared" si="7"/>
        <v>0.5898617511520737</v>
      </c>
      <c r="F80" s="66"/>
      <c r="G80" s="89"/>
      <c r="H80" s="33"/>
      <c r="I80" s="188" t="e">
        <f t="shared" si="6"/>
        <v>#DIV/0!</v>
      </c>
    </row>
    <row r="81" spans="1:9" s="25" customFormat="1" ht="48" hidden="1">
      <c r="A81" s="177" t="s">
        <v>134</v>
      </c>
      <c r="B81" s="169" t="s">
        <v>80</v>
      </c>
      <c r="C81" s="98">
        <v>13398</v>
      </c>
      <c r="D81" s="106">
        <v>6975.6</v>
      </c>
      <c r="E81" s="81">
        <f t="shared" si="7"/>
        <v>0.5206448723690104</v>
      </c>
      <c r="F81" s="66"/>
      <c r="G81" s="89"/>
      <c r="H81" s="33"/>
      <c r="I81" s="188" t="e">
        <f t="shared" si="6"/>
        <v>#DIV/0!</v>
      </c>
    </row>
    <row r="82" spans="1:9" s="5" customFormat="1" ht="36" hidden="1">
      <c r="A82" s="177" t="s">
        <v>135</v>
      </c>
      <c r="B82" s="169" t="s">
        <v>114</v>
      </c>
      <c r="C82" s="94">
        <v>11831</v>
      </c>
      <c r="D82" s="106">
        <f>SUM(D83:D85)</f>
        <v>5976.6</v>
      </c>
      <c r="E82" s="81">
        <f t="shared" si="7"/>
        <v>0.5051643986138112</v>
      </c>
      <c r="F82" s="66"/>
      <c r="G82" s="89"/>
      <c r="H82" s="33"/>
      <c r="I82" s="188" t="e">
        <f t="shared" si="6"/>
        <v>#DIV/0!</v>
      </c>
    </row>
    <row r="83" spans="1:9" s="5" customFormat="1" ht="36.75" hidden="1">
      <c r="A83" s="179" t="s">
        <v>131</v>
      </c>
      <c r="B83" s="180" t="s">
        <v>115</v>
      </c>
      <c r="C83" s="97">
        <v>11220</v>
      </c>
      <c r="D83" s="111">
        <v>5661</v>
      </c>
      <c r="E83" s="103">
        <f t="shared" si="7"/>
        <v>0.5045454545454545</v>
      </c>
      <c r="F83" s="76"/>
      <c r="G83" s="89"/>
      <c r="H83" s="55"/>
      <c r="I83" s="188" t="e">
        <f t="shared" si="6"/>
        <v>#DIV/0!</v>
      </c>
    </row>
    <row r="84" spans="1:9" s="5" customFormat="1" ht="48.75" hidden="1">
      <c r="A84" s="179" t="s">
        <v>130</v>
      </c>
      <c r="B84" s="180" t="s">
        <v>127</v>
      </c>
      <c r="C84" s="97">
        <v>499</v>
      </c>
      <c r="D84" s="111">
        <v>259.6</v>
      </c>
      <c r="E84" s="103">
        <f t="shared" si="7"/>
        <v>0.5202404809619239</v>
      </c>
      <c r="F84" s="76"/>
      <c r="G84" s="89"/>
      <c r="H84" s="55"/>
      <c r="I84" s="188" t="e">
        <f t="shared" si="6"/>
        <v>#DIV/0!</v>
      </c>
    </row>
    <row r="85" spans="1:9" s="30" customFormat="1" ht="47.25" customHeight="1" hidden="1">
      <c r="A85" s="179" t="s">
        <v>128</v>
      </c>
      <c r="B85" s="181" t="s">
        <v>81</v>
      </c>
      <c r="C85" s="97">
        <v>112</v>
      </c>
      <c r="D85" s="112">
        <v>56</v>
      </c>
      <c r="E85" s="103">
        <f t="shared" si="7"/>
        <v>0.5</v>
      </c>
      <c r="F85" s="77"/>
      <c r="G85" s="89"/>
      <c r="H85" s="56"/>
      <c r="I85" s="188" t="e">
        <f t="shared" si="6"/>
        <v>#DIV/0!</v>
      </c>
    </row>
    <row r="86" spans="1:9" s="8" customFormat="1" ht="24" hidden="1">
      <c r="A86" s="177" t="s">
        <v>129</v>
      </c>
      <c r="B86" s="169" t="s">
        <v>116</v>
      </c>
      <c r="C86" s="99">
        <v>2134</v>
      </c>
      <c r="D86" s="106">
        <v>1093</v>
      </c>
      <c r="E86" s="81">
        <f t="shared" si="7"/>
        <v>0.5121836925960638</v>
      </c>
      <c r="F86" s="66"/>
      <c r="G86" s="89"/>
      <c r="H86" s="33"/>
      <c r="I86" s="188" t="e">
        <f t="shared" si="6"/>
        <v>#DIV/0!</v>
      </c>
    </row>
    <row r="87" spans="1:9" s="9" customFormat="1" ht="27" customHeight="1" hidden="1">
      <c r="A87" s="177" t="s">
        <v>136</v>
      </c>
      <c r="B87" s="169" t="s">
        <v>117</v>
      </c>
      <c r="C87" s="98">
        <v>6838</v>
      </c>
      <c r="D87" s="106">
        <v>6837.6</v>
      </c>
      <c r="E87" s="81">
        <f t="shared" si="7"/>
        <v>0.9999415033635567</v>
      </c>
      <c r="F87" s="66"/>
      <c r="G87" s="89"/>
      <c r="H87" s="33"/>
      <c r="I87" s="188" t="e">
        <f t="shared" si="6"/>
        <v>#DIV/0!</v>
      </c>
    </row>
    <row r="88" spans="1:9" s="9" customFormat="1" ht="61.5" customHeight="1" hidden="1">
      <c r="A88" s="177" t="s">
        <v>137</v>
      </c>
      <c r="B88" s="169" t="s">
        <v>118</v>
      </c>
      <c r="C88" s="98">
        <f>SUM(C89:C92)</f>
        <v>174440</v>
      </c>
      <c r="D88" s="106">
        <v>112167</v>
      </c>
      <c r="E88" s="81">
        <f t="shared" si="7"/>
        <v>0.6430119238706719</v>
      </c>
      <c r="F88" s="66"/>
      <c r="G88" s="89"/>
      <c r="H88" s="33"/>
      <c r="I88" s="188" t="e">
        <f t="shared" si="6"/>
        <v>#DIV/0!</v>
      </c>
    </row>
    <row r="89" spans="1:9" s="25" customFormat="1" ht="15.75" hidden="1">
      <c r="A89" s="182"/>
      <c r="B89" s="181" t="s">
        <v>119</v>
      </c>
      <c r="C89" s="97">
        <v>127079</v>
      </c>
      <c r="D89" s="111"/>
      <c r="E89" s="103"/>
      <c r="F89" s="76"/>
      <c r="G89" s="89"/>
      <c r="H89" s="55"/>
      <c r="I89" s="188" t="e">
        <f t="shared" si="6"/>
        <v>#DIV/0!</v>
      </c>
    </row>
    <row r="90" spans="1:9" s="25" customFormat="1" ht="15.75" hidden="1">
      <c r="A90" s="177"/>
      <c r="B90" s="181" t="s">
        <v>120</v>
      </c>
      <c r="C90" s="97">
        <v>39052</v>
      </c>
      <c r="D90" s="111"/>
      <c r="E90" s="103"/>
      <c r="F90" s="76"/>
      <c r="G90" s="89"/>
      <c r="H90" s="55"/>
      <c r="I90" s="188" t="e">
        <f t="shared" si="6"/>
        <v>#DIV/0!</v>
      </c>
    </row>
    <row r="91" spans="1:9" s="9" customFormat="1" ht="15.75" hidden="1">
      <c r="A91" s="177"/>
      <c r="B91" s="181" t="s">
        <v>121</v>
      </c>
      <c r="C91" s="97">
        <v>6456</v>
      </c>
      <c r="D91" s="111"/>
      <c r="E91" s="103"/>
      <c r="F91" s="76"/>
      <c r="G91" s="89"/>
      <c r="H91" s="55"/>
      <c r="I91" s="188" t="e">
        <f t="shared" si="6"/>
        <v>#DIV/0!</v>
      </c>
    </row>
    <row r="92" spans="1:9" s="9" customFormat="1" ht="15.75" hidden="1">
      <c r="A92" s="177"/>
      <c r="B92" s="181" t="s">
        <v>122</v>
      </c>
      <c r="C92" s="97">
        <v>1853</v>
      </c>
      <c r="D92" s="113"/>
      <c r="E92" s="103"/>
      <c r="F92" s="78"/>
      <c r="G92" s="89"/>
      <c r="H92" s="57"/>
      <c r="I92" s="188" t="e">
        <f t="shared" si="6"/>
        <v>#DIV/0!</v>
      </c>
    </row>
    <row r="93" spans="1:9" s="9" customFormat="1" ht="60.75" customHeight="1" hidden="1">
      <c r="A93" s="177" t="s">
        <v>138</v>
      </c>
      <c r="B93" s="169" t="s">
        <v>187</v>
      </c>
      <c r="C93" s="94">
        <f>SUM(C94:C97)</f>
        <v>156110</v>
      </c>
      <c r="D93" s="106">
        <v>87346</v>
      </c>
      <c r="E93" s="81">
        <f t="shared" si="7"/>
        <v>0.5595157260905772</v>
      </c>
      <c r="F93" s="66"/>
      <c r="G93" s="89"/>
      <c r="H93" s="33"/>
      <c r="I93" s="188" t="e">
        <f t="shared" si="6"/>
        <v>#DIV/0!</v>
      </c>
    </row>
    <row r="94" spans="1:9" s="9" customFormat="1" ht="14.25" customHeight="1" hidden="1">
      <c r="A94" s="177"/>
      <c r="B94" s="181" t="s">
        <v>119</v>
      </c>
      <c r="C94" s="100">
        <v>116891</v>
      </c>
      <c r="D94" s="111"/>
      <c r="E94" s="103"/>
      <c r="F94" s="76"/>
      <c r="G94" s="89"/>
      <c r="H94" s="55"/>
      <c r="I94" s="188" t="e">
        <f t="shared" si="6"/>
        <v>#DIV/0!</v>
      </c>
    </row>
    <row r="95" spans="1:9" s="9" customFormat="1" ht="13.5" customHeight="1" hidden="1">
      <c r="A95" s="177"/>
      <c r="B95" s="181" t="s">
        <v>123</v>
      </c>
      <c r="C95" s="100">
        <v>11194</v>
      </c>
      <c r="D95" s="111"/>
      <c r="E95" s="103"/>
      <c r="F95" s="76"/>
      <c r="G95" s="89"/>
      <c r="H95" s="55"/>
      <c r="I95" s="188" t="e">
        <f t="shared" si="6"/>
        <v>#DIV/0!</v>
      </c>
    </row>
    <row r="96" spans="1:9" s="9" customFormat="1" ht="14.25" customHeight="1" hidden="1">
      <c r="A96" s="177"/>
      <c r="B96" s="181" t="s">
        <v>124</v>
      </c>
      <c r="C96" s="100">
        <v>25124</v>
      </c>
      <c r="D96" s="111"/>
      <c r="E96" s="103"/>
      <c r="F96" s="76"/>
      <c r="G96" s="89"/>
      <c r="H96" s="55"/>
      <c r="I96" s="188" t="e">
        <f t="shared" si="6"/>
        <v>#DIV/0!</v>
      </c>
    </row>
    <row r="97" spans="1:9" s="9" customFormat="1" ht="14.25" customHeight="1" hidden="1">
      <c r="A97" s="177"/>
      <c r="B97" s="181" t="s">
        <v>121</v>
      </c>
      <c r="C97" s="100">
        <v>2901</v>
      </c>
      <c r="D97" s="111"/>
      <c r="E97" s="103"/>
      <c r="F97" s="76"/>
      <c r="G97" s="89"/>
      <c r="H97" s="55"/>
      <c r="I97" s="188" t="e">
        <f t="shared" si="6"/>
        <v>#DIV/0!</v>
      </c>
    </row>
    <row r="98" spans="1:9" s="9" customFormat="1" ht="24" hidden="1">
      <c r="A98" s="177" t="s">
        <v>139</v>
      </c>
      <c r="B98" s="169" t="s">
        <v>125</v>
      </c>
      <c r="C98" s="98">
        <v>5486</v>
      </c>
      <c r="D98" s="106">
        <v>2969.1</v>
      </c>
      <c r="E98" s="81">
        <f t="shared" si="7"/>
        <v>0.5412139992708713</v>
      </c>
      <c r="F98" s="66"/>
      <c r="G98" s="89"/>
      <c r="H98" s="33"/>
      <c r="I98" s="188" t="e">
        <f t="shared" si="6"/>
        <v>#DIV/0!</v>
      </c>
    </row>
    <row r="99" spans="1:9" s="9" customFormat="1" ht="36" hidden="1">
      <c r="A99" s="177" t="s">
        <v>140</v>
      </c>
      <c r="B99" s="169" t="s">
        <v>126</v>
      </c>
      <c r="C99" s="98">
        <v>218</v>
      </c>
      <c r="D99" s="114">
        <v>109</v>
      </c>
      <c r="E99" s="81">
        <f t="shared" si="7"/>
        <v>0.5</v>
      </c>
      <c r="F99" s="68"/>
      <c r="G99" s="89"/>
      <c r="H99" s="58"/>
      <c r="I99" s="188" t="e">
        <f t="shared" si="6"/>
        <v>#DIV/0!</v>
      </c>
    </row>
    <row r="100" spans="1:9" s="9" customFormat="1" ht="48" hidden="1">
      <c r="A100" s="177" t="s">
        <v>141</v>
      </c>
      <c r="B100" s="169" t="s">
        <v>142</v>
      </c>
      <c r="C100" s="98">
        <v>1748</v>
      </c>
      <c r="D100" s="114">
        <v>908.6</v>
      </c>
      <c r="E100" s="81">
        <f t="shared" si="7"/>
        <v>0.5197940503432494</v>
      </c>
      <c r="F100" s="68"/>
      <c r="G100" s="89"/>
      <c r="H100" s="58"/>
      <c r="I100" s="188" t="e">
        <f t="shared" si="6"/>
        <v>#DIV/0!</v>
      </c>
    </row>
    <row r="101" spans="1:9" s="9" customFormat="1" ht="24" hidden="1">
      <c r="A101" s="177" t="s">
        <v>155</v>
      </c>
      <c r="B101" s="169" t="s">
        <v>156</v>
      </c>
      <c r="C101" s="98">
        <v>628</v>
      </c>
      <c r="D101" s="114">
        <v>0</v>
      </c>
      <c r="E101" s="81">
        <v>0</v>
      </c>
      <c r="F101" s="68"/>
      <c r="G101" s="89"/>
      <c r="H101" s="58"/>
      <c r="I101" s="188" t="e">
        <f t="shared" si="6"/>
        <v>#DIV/0!</v>
      </c>
    </row>
    <row r="102" spans="1:9" s="9" customFormat="1" ht="8.25" customHeight="1">
      <c r="A102" s="182"/>
      <c r="B102" s="155"/>
      <c r="C102" s="98"/>
      <c r="D102" s="115"/>
      <c r="E102" s="81"/>
      <c r="F102" s="69"/>
      <c r="G102" s="89"/>
      <c r="H102" s="59"/>
      <c r="I102" s="188"/>
    </row>
    <row r="103" spans="1:9" s="25" customFormat="1" ht="14.25" customHeight="1">
      <c r="A103" s="183" t="s">
        <v>86</v>
      </c>
      <c r="B103" s="184" t="s">
        <v>189</v>
      </c>
      <c r="C103" s="82">
        <v>120</v>
      </c>
      <c r="D103" s="105">
        <v>0</v>
      </c>
      <c r="E103" s="79">
        <f t="shared" si="7"/>
        <v>0</v>
      </c>
      <c r="F103" s="64"/>
      <c r="G103" s="65"/>
      <c r="H103" s="34">
        <v>1983</v>
      </c>
      <c r="I103" s="188">
        <f t="shared" si="6"/>
        <v>0</v>
      </c>
    </row>
    <row r="104" spans="1:9" s="25" customFormat="1" ht="36" hidden="1">
      <c r="A104" s="183" t="s">
        <v>87</v>
      </c>
      <c r="B104" s="185" t="s">
        <v>88</v>
      </c>
      <c r="C104" s="83">
        <v>0</v>
      </c>
      <c r="D104" s="106">
        <v>0</v>
      </c>
      <c r="E104" s="81">
        <v>0</v>
      </c>
      <c r="F104" s="66"/>
      <c r="G104" s="65"/>
      <c r="H104" s="33"/>
      <c r="I104" s="188" t="e">
        <f t="shared" si="6"/>
        <v>#DIV/0!</v>
      </c>
    </row>
    <row r="105" spans="1:9" s="25" customFormat="1" ht="24" hidden="1">
      <c r="A105" s="183" t="s">
        <v>99</v>
      </c>
      <c r="B105" s="185" t="s">
        <v>100</v>
      </c>
      <c r="C105" s="83">
        <v>0</v>
      </c>
      <c r="D105" s="114">
        <v>0</v>
      </c>
      <c r="E105" s="81">
        <v>0</v>
      </c>
      <c r="F105" s="68"/>
      <c r="G105" s="65"/>
      <c r="H105" s="58"/>
      <c r="I105" s="188" t="e">
        <f t="shared" si="6"/>
        <v>#DIV/0!</v>
      </c>
    </row>
    <row r="106" spans="1:9" s="25" customFormat="1" ht="15.75" hidden="1">
      <c r="A106" s="183" t="s">
        <v>89</v>
      </c>
      <c r="B106" s="185" t="s">
        <v>90</v>
      </c>
      <c r="C106" s="83">
        <v>1983</v>
      </c>
      <c r="D106" s="114">
        <v>1983</v>
      </c>
      <c r="E106" s="81">
        <f>D106/C106</f>
        <v>1</v>
      </c>
      <c r="F106" s="68"/>
      <c r="G106" s="65"/>
      <c r="H106" s="58"/>
      <c r="I106" s="188" t="e">
        <f t="shared" si="6"/>
        <v>#DIV/0!</v>
      </c>
    </row>
    <row r="107" spans="1:9" s="25" customFormat="1" ht="6.75" customHeight="1">
      <c r="A107" s="183"/>
      <c r="B107" s="185"/>
      <c r="C107" s="82"/>
      <c r="D107" s="115"/>
      <c r="E107" s="81"/>
      <c r="F107" s="69"/>
      <c r="G107" s="65"/>
      <c r="H107" s="59"/>
      <c r="I107" s="188"/>
    </row>
    <row r="108" spans="1:9" s="25" customFormat="1" ht="14.25" customHeight="1" hidden="1">
      <c r="A108" s="183" t="s">
        <v>91</v>
      </c>
      <c r="B108" s="184" t="s">
        <v>92</v>
      </c>
      <c r="C108" s="82">
        <v>0</v>
      </c>
      <c r="D108" s="115">
        <v>0</v>
      </c>
      <c r="E108" s="81"/>
      <c r="F108" s="69"/>
      <c r="G108" s="89"/>
      <c r="H108" s="59"/>
      <c r="I108" s="188" t="e">
        <f t="shared" si="6"/>
        <v>#DIV/0!</v>
      </c>
    </row>
    <row r="109" spans="1:9" s="25" customFormat="1" ht="15" customHeight="1" hidden="1">
      <c r="A109" s="183" t="s">
        <v>103</v>
      </c>
      <c r="B109" s="185" t="s">
        <v>104</v>
      </c>
      <c r="C109" s="83">
        <v>0</v>
      </c>
      <c r="D109" s="114">
        <v>0</v>
      </c>
      <c r="E109" s="81"/>
      <c r="F109" s="68"/>
      <c r="G109" s="89"/>
      <c r="H109" s="58"/>
      <c r="I109" s="188" t="e">
        <f t="shared" si="6"/>
        <v>#DIV/0!</v>
      </c>
    </row>
    <row r="110" spans="1:9" s="25" customFormat="1" ht="24">
      <c r="A110" s="186" t="s">
        <v>56</v>
      </c>
      <c r="B110" s="184" t="s">
        <v>57</v>
      </c>
      <c r="C110" s="40">
        <v>0</v>
      </c>
      <c r="D110" s="105">
        <v>2409</v>
      </c>
      <c r="E110" s="81"/>
      <c r="F110" s="64"/>
      <c r="G110" s="89"/>
      <c r="H110" s="34">
        <v>3417</v>
      </c>
      <c r="I110" s="188">
        <f t="shared" si="6"/>
        <v>0.7050043898156277</v>
      </c>
    </row>
    <row r="111" spans="1:9" s="25" customFormat="1" ht="8.25" customHeight="1" thickBot="1">
      <c r="A111" s="192"/>
      <c r="B111" s="185"/>
      <c r="C111" s="120"/>
      <c r="D111" s="106"/>
      <c r="E111" s="81"/>
      <c r="F111" s="66"/>
      <c r="G111" s="89"/>
      <c r="H111" s="33"/>
      <c r="I111" s="189"/>
    </row>
    <row r="112" spans="1:9" ht="18" customHeight="1" thickBot="1">
      <c r="A112" s="46"/>
      <c r="B112" s="47" t="s">
        <v>52</v>
      </c>
      <c r="C112" s="52">
        <f>SUM(C6,C48)</f>
        <v>1233135</v>
      </c>
      <c r="D112" s="53">
        <f>SUM(D6,D48)</f>
        <v>488550.13200000004</v>
      </c>
      <c r="E112" s="48">
        <f>D112/C112</f>
        <v>0.39618543955041424</v>
      </c>
      <c r="F112" s="51"/>
      <c r="G112" s="92"/>
      <c r="H112" s="61">
        <f>SUM(H6,H48)</f>
        <v>488171.5</v>
      </c>
      <c r="I112" s="193">
        <f t="shared" si="6"/>
        <v>1.0007756126689085</v>
      </c>
    </row>
    <row r="113" spans="1:9" s="13" customFormat="1" ht="15.75" hidden="1">
      <c r="A113" s="11"/>
      <c r="B113" s="12" t="s">
        <v>53</v>
      </c>
      <c r="C113" s="16"/>
      <c r="D113" s="22" t="e">
        <f>SUM(D19,D23,D35,#REF!,D43,D45,#REF!)</f>
        <v>#REF!</v>
      </c>
      <c r="E113" s="18"/>
      <c r="F113" s="22"/>
      <c r="G113" s="22"/>
      <c r="H113" s="62"/>
      <c r="I113" s="190"/>
    </row>
    <row r="114" spans="1:9" s="13" customFormat="1" ht="28.5" customHeight="1">
      <c r="A114" s="11"/>
      <c r="B114" s="12"/>
      <c r="C114" s="16"/>
      <c r="D114" s="22"/>
      <c r="E114" s="18"/>
      <c r="F114" s="22"/>
      <c r="G114" s="22"/>
      <c r="H114" s="62"/>
      <c r="I114" s="190"/>
    </row>
    <row r="115" spans="1:9" s="13" customFormat="1" ht="15.75">
      <c r="A115" s="11"/>
      <c r="B115" s="12"/>
      <c r="C115" s="16"/>
      <c r="D115" s="22"/>
      <c r="E115" s="18"/>
      <c r="F115" s="22"/>
      <c r="G115" s="22"/>
      <c r="H115" s="62"/>
      <c r="I115" s="190"/>
    </row>
    <row r="116" spans="1:9" s="13" customFormat="1" ht="15.75">
      <c r="A116" s="11"/>
      <c r="B116" s="12"/>
      <c r="C116" s="16"/>
      <c r="D116" s="22"/>
      <c r="E116" s="18"/>
      <c r="F116" s="22"/>
      <c r="G116" s="22"/>
      <c r="H116" s="62"/>
      <c r="I116" s="190"/>
    </row>
    <row r="117" spans="1:9" s="13" customFormat="1" ht="15.75">
      <c r="A117" s="11"/>
      <c r="B117" s="12"/>
      <c r="C117" s="16"/>
      <c r="D117" s="22"/>
      <c r="E117" s="18"/>
      <c r="F117" s="22"/>
      <c r="G117" s="22"/>
      <c r="H117" s="62"/>
      <c r="I117" s="190"/>
    </row>
    <row r="118" spans="1:9" s="13" customFormat="1" ht="108.75" customHeight="1">
      <c r="A118" s="41"/>
      <c r="B118" s="42"/>
      <c r="C118" s="42" t="s">
        <v>200</v>
      </c>
      <c r="D118" s="42" t="s">
        <v>201</v>
      </c>
      <c r="E118" s="18"/>
      <c r="F118" s="22"/>
      <c r="G118" s="22"/>
      <c r="H118" s="62"/>
      <c r="I118" s="190"/>
    </row>
    <row r="119" spans="1:9" s="13" customFormat="1" ht="15.75">
      <c r="A119" s="43" t="s">
        <v>191</v>
      </c>
      <c r="B119" s="44">
        <f>SUM(C48)</f>
        <v>573742</v>
      </c>
      <c r="C119" s="44">
        <f>SUM(H48)</f>
        <v>243033</v>
      </c>
      <c r="D119" s="44">
        <f>SUM(D48)</f>
        <v>198844</v>
      </c>
      <c r="E119" s="19"/>
      <c r="F119" s="26"/>
      <c r="G119" s="26"/>
      <c r="H119" s="62"/>
      <c r="I119" s="190"/>
    </row>
    <row r="120" spans="1:9" s="13" customFormat="1" ht="15.75">
      <c r="A120" s="43" t="s">
        <v>110</v>
      </c>
      <c r="B120" s="44">
        <f>SUM(C24)</f>
        <v>89435</v>
      </c>
      <c r="C120" s="44">
        <f>SUM(H24)</f>
        <v>27479.199999999997</v>
      </c>
      <c r="D120" s="44">
        <f>SUM(D24)</f>
        <v>22510.551999999996</v>
      </c>
      <c r="E120" s="19"/>
      <c r="F120" s="26"/>
      <c r="G120" s="26"/>
      <c r="H120" s="62"/>
      <c r="I120" s="190"/>
    </row>
    <row r="121" spans="1:9" s="13" customFormat="1" ht="15.75">
      <c r="A121" s="43" t="s">
        <v>109</v>
      </c>
      <c r="B121" s="44">
        <f>SUM(C7)</f>
        <v>569958</v>
      </c>
      <c r="C121" s="44">
        <f>SUM(H7)</f>
        <v>217659.3</v>
      </c>
      <c r="D121" s="44">
        <f>SUM(D7)</f>
        <v>267195.58</v>
      </c>
      <c r="E121" s="20"/>
      <c r="F121" s="27"/>
      <c r="G121" s="27"/>
      <c r="H121" s="62"/>
      <c r="I121" s="190"/>
    </row>
    <row r="122" spans="1:9" s="10" customFormat="1" ht="15.75">
      <c r="A122" s="11" t="s">
        <v>102</v>
      </c>
      <c r="B122" s="12" t="s">
        <v>95</v>
      </c>
      <c r="C122" s="28">
        <f>D8</f>
        <v>218844.79</v>
      </c>
      <c r="D122" s="29">
        <f>C122/D6</f>
        <v>0.7554026850905592</v>
      </c>
      <c r="E122" s="20"/>
      <c r="F122" s="29"/>
      <c r="G122" s="29"/>
      <c r="H122" s="63"/>
      <c r="I122" s="191"/>
    </row>
    <row r="123" spans="1:9" s="13" customFormat="1" ht="15.75">
      <c r="A123" s="11"/>
      <c r="B123" s="12" t="s">
        <v>94</v>
      </c>
      <c r="C123" s="28">
        <f>D10</f>
        <v>1015.57</v>
      </c>
      <c r="D123" s="29">
        <f>C123/D6</f>
        <v>0.0035055177913873078</v>
      </c>
      <c r="E123" s="20"/>
      <c r="F123" s="29"/>
      <c r="G123" s="29"/>
      <c r="H123" s="62"/>
      <c r="I123" s="190"/>
    </row>
    <row r="124" spans="1:9" s="13" customFormat="1" ht="15.75">
      <c r="A124" s="11"/>
      <c r="B124" s="12" t="s">
        <v>93</v>
      </c>
      <c r="C124" s="28">
        <f>D12</f>
        <v>30900.78</v>
      </c>
      <c r="D124" s="29">
        <f>C124/D6</f>
        <v>0.10666249894910748</v>
      </c>
      <c r="E124" s="20"/>
      <c r="F124" s="29"/>
      <c r="G124" s="29"/>
      <c r="H124" s="62"/>
      <c r="I124" s="190"/>
    </row>
    <row r="125" spans="1:9" s="13" customFormat="1" ht="15.75">
      <c r="A125" s="11"/>
      <c r="B125" s="12"/>
      <c r="C125" s="28"/>
      <c r="D125" s="29"/>
      <c r="E125" s="20"/>
      <c r="F125" s="29"/>
      <c r="G125" s="29"/>
      <c r="H125" s="62"/>
      <c r="I125" s="190"/>
    </row>
    <row r="126" spans="1:9" s="13" customFormat="1" ht="15.75">
      <c r="A126" s="11"/>
      <c r="B126" s="12"/>
      <c r="C126" s="28"/>
      <c r="D126" s="29"/>
      <c r="E126" s="20"/>
      <c r="F126" s="29"/>
      <c r="G126" s="29"/>
      <c r="H126" s="62"/>
      <c r="I126" s="190"/>
    </row>
    <row r="127" spans="1:9" s="13" customFormat="1" ht="15.75">
      <c r="A127" s="11"/>
      <c r="B127" s="12"/>
      <c r="C127" s="28"/>
      <c r="D127" s="29"/>
      <c r="E127" s="20"/>
      <c r="F127" s="29"/>
      <c r="G127" s="29"/>
      <c r="H127" s="62"/>
      <c r="I127" s="190"/>
    </row>
    <row r="128" spans="1:9" s="13" customFormat="1" ht="15.75">
      <c r="A128" s="11"/>
      <c r="B128" s="12"/>
      <c r="C128" s="28"/>
      <c r="D128" s="29"/>
      <c r="E128" s="20"/>
      <c r="F128" s="29"/>
      <c r="G128" s="29"/>
      <c r="H128" s="62"/>
      <c r="I128" s="190"/>
    </row>
    <row r="129" spans="1:9" s="13" customFormat="1" ht="15.75">
      <c r="A129" s="11"/>
      <c r="B129" s="12"/>
      <c r="C129" s="28"/>
      <c r="D129" s="29"/>
      <c r="E129" s="20"/>
      <c r="F129" s="29"/>
      <c r="G129" s="29"/>
      <c r="H129" s="62"/>
      <c r="I129" s="190"/>
    </row>
    <row r="130" spans="1:9" s="13" customFormat="1" ht="15.75">
      <c r="A130" s="11"/>
      <c r="B130" s="12"/>
      <c r="C130" s="28"/>
      <c r="D130" s="29"/>
      <c r="E130" s="20"/>
      <c r="F130" s="29"/>
      <c r="G130" s="29"/>
      <c r="H130" s="62"/>
      <c r="I130" s="190"/>
    </row>
    <row r="131" spans="1:9" s="13" customFormat="1" ht="15.75">
      <c r="A131" s="11"/>
      <c r="B131" s="12"/>
      <c r="C131" s="28"/>
      <c r="D131" s="29"/>
      <c r="E131" s="20"/>
      <c r="F131" s="29"/>
      <c r="G131" s="29"/>
      <c r="H131" s="62"/>
      <c r="I131" s="190"/>
    </row>
    <row r="132" spans="1:9" s="13" customFormat="1" ht="15.75">
      <c r="A132" s="11"/>
      <c r="B132" s="12"/>
      <c r="C132" s="20"/>
      <c r="D132" s="27"/>
      <c r="E132" s="20"/>
      <c r="F132" s="27"/>
      <c r="G132" s="27"/>
      <c r="H132" s="62"/>
      <c r="I132" s="190"/>
    </row>
    <row r="133" spans="1:9" s="13" customFormat="1" ht="15.75">
      <c r="A133" s="11"/>
      <c r="B133" s="12"/>
      <c r="C133" s="20"/>
      <c r="D133" s="27"/>
      <c r="E133" s="20"/>
      <c r="F133" s="27"/>
      <c r="G133" s="27"/>
      <c r="H133" s="62"/>
      <c r="I133" s="190"/>
    </row>
    <row r="134" spans="1:9" s="13" customFormat="1" ht="15.75" hidden="1">
      <c r="A134" s="11"/>
      <c r="B134" s="12"/>
      <c r="C134" s="20"/>
      <c r="D134" s="27"/>
      <c r="E134" s="20"/>
      <c r="F134" s="27"/>
      <c r="G134" s="27"/>
      <c r="H134" s="62"/>
      <c r="I134" s="190"/>
    </row>
    <row r="135" spans="1:9" s="13" customFormat="1" ht="15.75">
      <c r="A135" s="11"/>
      <c r="B135" s="12"/>
      <c r="C135" s="28"/>
      <c r="D135" s="45"/>
      <c r="E135" s="24"/>
      <c r="F135" s="45"/>
      <c r="G135" s="45"/>
      <c r="H135" s="62"/>
      <c r="I135" s="190"/>
    </row>
    <row r="136" spans="1:9" s="13" customFormat="1" ht="15.75">
      <c r="A136" s="11"/>
      <c r="B136" s="12"/>
      <c r="C136" s="28"/>
      <c r="D136" s="45"/>
      <c r="E136" s="24"/>
      <c r="F136" s="45"/>
      <c r="G136" s="45"/>
      <c r="H136" s="62"/>
      <c r="I136" s="190"/>
    </row>
    <row r="137" spans="1:9" s="13" customFormat="1" ht="15.75">
      <c r="A137" s="11"/>
      <c r="B137" s="12"/>
      <c r="C137" s="28"/>
      <c r="D137" s="45"/>
      <c r="E137" s="24"/>
      <c r="F137" s="45"/>
      <c r="G137" s="45"/>
      <c r="H137" s="62"/>
      <c r="I137" s="190"/>
    </row>
    <row r="138" spans="1:9" s="13" customFormat="1" ht="15.75">
      <c r="A138" s="11"/>
      <c r="B138" s="12"/>
      <c r="C138" s="28"/>
      <c r="D138" s="45"/>
      <c r="E138" s="24"/>
      <c r="F138" s="45"/>
      <c r="G138" s="45"/>
      <c r="H138" s="62"/>
      <c r="I138" s="190"/>
    </row>
    <row r="139" spans="1:9" s="13" customFormat="1" ht="15.75">
      <c r="A139" s="11"/>
      <c r="B139" s="12"/>
      <c r="C139" s="28"/>
      <c r="D139" s="45"/>
      <c r="E139" s="24"/>
      <c r="F139" s="45"/>
      <c r="G139" s="45"/>
      <c r="H139" s="62"/>
      <c r="I139" s="190"/>
    </row>
    <row r="140" spans="1:9" s="13" customFormat="1" ht="15.75">
      <c r="A140" s="11"/>
      <c r="B140" s="12"/>
      <c r="C140" s="28"/>
      <c r="D140" s="45"/>
      <c r="E140" s="24"/>
      <c r="F140" s="45"/>
      <c r="G140" s="45"/>
      <c r="H140" s="62"/>
      <c r="I140" s="190"/>
    </row>
    <row r="141" spans="1:9" s="13" customFormat="1" ht="15.75">
      <c r="A141" s="11"/>
      <c r="B141" s="12"/>
      <c r="C141" s="28"/>
      <c r="D141" s="45"/>
      <c r="E141" s="24"/>
      <c r="F141" s="45"/>
      <c r="G141" s="45"/>
      <c r="H141" s="62"/>
      <c r="I141" s="190"/>
    </row>
    <row r="142" spans="1:9" s="13" customFormat="1" ht="15.75">
      <c r="A142" s="11"/>
      <c r="B142" s="12"/>
      <c r="C142" s="28"/>
      <c r="D142" s="45"/>
      <c r="E142" s="24"/>
      <c r="F142" s="45"/>
      <c r="G142" s="45"/>
      <c r="H142" s="62"/>
      <c r="I142" s="190"/>
    </row>
    <row r="143" spans="1:9" s="13" customFormat="1" ht="15.75">
      <c r="A143" s="11"/>
      <c r="B143" s="12"/>
      <c r="C143" s="28"/>
      <c r="D143" s="45"/>
      <c r="E143" s="24"/>
      <c r="F143" s="45"/>
      <c r="G143" s="45"/>
      <c r="H143" s="62"/>
      <c r="I143" s="190"/>
    </row>
    <row r="144" spans="1:9" s="13" customFormat="1" ht="15.75">
      <c r="A144" s="11"/>
      <c r="B144" s="12"/>
      <c r="C144" s="28"/>
      <c r="D144" s="45"/>
      <c r="E144" s="24"/>
      <c r="F144" s="45"/>
      <c r="G144" s="45"/>
      <c r="H144" s="62"/>
      <c r="I144" s="190"/>
    </row>
    <row r="145" spans="1:9" s="13" customFormat="1" ht="15.75">
      <c r="A145" s="11"/>
      <c r="B145" s="12"/>
      <c r="C145" s="20"/>
      <c r="D145" s="27"/>
      <c r="E145" s="20"/>
      <c r="F145" s="27"/>
      <c r="G145" s="27"/>
      <c r="H145" s="62"/>
      <c r="I145" s="190"/>
    </row>
    <row r="146" spans="1:9" s="13" customFormat="1" ht="15.75">
      <c r="A146" s="11"/>
      <c r="B146" s="12"/>
      <c r="C146" s="20"/>
      <c r="D146" s="27"/>
      <c r="E146" s="20"/>
      <c r="F146" s="27"/>
      <c r="G146" s="27"/>
      <c r="H146" s="62"/>
      <c r="I146" s="190"/>
    </row>
    <row r="147" spans="1:9" s="13" customFormat="1" ht="15.75">
      <c r="A147" s="11"/>
      <c r="B147" s="12"/>
      <c r="C147" s="20"/>
      <c r="D147" s="27"/>
      <c r="E147" s="20"/>
      <c r="F147" s="27"/>
      <c r="G147" s="27"/>
      <c r="H147" s="62"/>
      <c r="I147" s="190"/>
    </row>
    <row r="148" spans="1:9" s="13" customFormat="1" ht="15.75">
      <c r="A148" s="11"/>
      <c r="B148" s="12"/>
      <c r="C148" s="20"/>
      <c r="D148" s="27"/>
      <c r="E148" s="20"/>
      <c r="F148" s="27"/>
      <c r="G148" s="27"/>
      <c r="H148" s="62"/>
      <c r="I148" s="190"/>
    </row>
    <row r="149" spans="1:9" s="13" customFormat="1" ht="15.75">
      <c r="A149" s="11"/>
      <c r="B149" s="12"/>
      <c r="C149" s="20"/>
      <c r="D149" s="27"/>
      <c r="E149" s="20"/>
      <c r="F149" s="27"/>
      <c r="G149" s="27"/>
      <c r="H149" s="62"/>
      <c r="I149" s="190"/>
    </row>
    <row r="150" spans="1:9" s="13" customFormat="1" ht="15.75">
      <c r="A150" s="11"/>
      <c r="B150" s="12"/>
      <c r="C150" s="20"/>
      <c r="D150" s="27"/>
      <c r="E150" s="20"/>
      <c r="F150" s="27"/>
      <c r="G150" s="27"/>
      <c r="H150" s="62"/>
      <c r="I150" s="190"/>
    </row>
    <row r="151" spans="1:9" s="13" customFormat="1" ht="15.75">
      <c r="A151" s="11"/>
      <c r="B151" s="12"/>
      <c r="C151" s="20"/>
      <c r="D151" s="27"/>
      <c r="E151" s="20"/>
      <c r="F151" s="27"/>
      <c r="G151" s="27"/>
      <c r="H151" s="62"/>
      <c r="I151" s="190"/>
    </row>
    <row r="152" spans="1:9" s="13" customFormat="1" ht="15.75">
      <c r="A152" s="11"/>
      <c r="B152" s="12"/>
      <c r="C152" s="20"/>
      <c r="D152" s="27"/>
      <c r="E152" s="20"/>
      <c r="F152" s="27"/>
      <c r="G152" s="27"/>
      <c r="H152" s="62"/>
      <c r="I152" s="190"/>
    </row>
    <row r="153" spans="1:9" s="13" customFormat="1" ht="15.75">
      <c r="A153" s="11"/>
      <c r="B153" s="12"/>
      <c r="C153" s="20"/>
      <c r="D153" s="27"/>
      <c r="E153" s="20"/>
      <c r="F153" s="27"/>
      <c r="G153" s="27"/>
      <c r="H153" s="62"/>
      <c r="I153" s="190"/>
    </row>
    <row r="154" spans="1:9" s="13" customFormat="1" ht="15.75">
      <c r="A154" s="11"/>
      <c r="B154" s="12"/>
      <c r="C154" s="20"/>
      <c r="D154" s="27"/>
      <c r="E154" s="20"/>
      <c r="F154" s="27"/>
      <c r="G154" s="27"/>
      <c r="H154" s="62"/>
      <c r="I154" s="190"/>
    </row>
    <row r="155" spans="1:9" s="13" customFormat="1" ht="15.75">
      <c r="A155" s="11"/>
      <c r="B155" s="12"/>
      <c r="C155" s="20"/>
      <c r="D155" s="27"/>
      <c r="E155" s="20"/>
      <c r="F155" s="27"/>
      <c r="G155" s="27"/>
      <c r="H155" s="62"/>
      <c r="I155" s="190"/>
    </row>
  </sheetData>
  <sheetProtection/>
  <mergeCells count="10">
    <mergeCell ref="A1:I1"/>
    <mergeCell ref="F3:F4"/>
    <mergeCell ref="G3:G4"/>
    <mergeCell ref="H3:H4"/>
    <mergeCell ref="I3:I4"/>
    <mergeCell ref="A3:A4"/>
    <mergeCell ref="B3:B4"/>
    <mergeCell ref="C3:C4"/>
    <mergeCell ref="D3:D4"/>
    <mergeCell ref="E3:E4"/>
  </mergeCells>
  <printOptions/>
  <pageMargins left="0.25" right="0.25" top="0.75" bottom="0.75" header="0.3" footer="0.3"/>
  <pageSetup cellComments="atEnd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Molyavina</dc:creator>
  <cp:keywords/>
  <dc:description/>
  <cp:lastModifiedBy>Яковлева Елена Ивановна</cp:lastModifiedBy>
  <cp:lastPrinted>2018-04-19T14:42:55Z</cp:lastPrinted>
  <dcterms:created xsi:type="dcterms:W3CDTF">2010-08-06T05:41:33Z</dcterms:created>
  <dcterms:modified xsi:type="dcterms:W3CDTF">2018-10-26T08:23:23Z</dcterms:modified>
  <cp:category/>
  <cp:version/>
  <cp:contentType/>
  <cp:contentStatus/>
</cp:coreProperties>
</file>