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810" windowHeight="5715" tabRatio="601" activeTab="0"/>
  </bookViews>
  <sheets>
    <sheet name="Лист1" sheetId="1" r:id="rId1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<sst xmlns="http://schemas.openxmlformats.org/spreadsheetml/2006/main" count="203" uniqueCount="194">
  <si>
    <t>(тыс.руб.)</t>
  </si>
  <si>
    <t>Код бюджетной 
классификации</t>
  </si>
  <si>
    <t>Наименование показателей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</si>
  <si>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</si>
  <si>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</si>
  <si>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</si>
  <si>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</si>
  <si>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</si>
  <si>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 xml:space="preserve">Налог на доходы физических лиц </t>
  </si>
  <si>
    <t xml:space="preserve">000 1 05 00000 00 0000 000 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</si>
  <si>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</si>
  <si>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</si>
  <si>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</si>
  <si>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</si>
  <si>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</si>
  <si>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 xml:space="preserve">182 1 06 01000 00 0000 110 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</si>
  <si>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</si>
  <si>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</si>
  <si>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</si>
  <si>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</si>
  <si>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</si>
  <si>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>182 1 08 03010 01 0000 110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</si>
  <si>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</si>
  <si>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001 1 08 07150 01 0000 110</t>
  </si>
  <si>
    <t>Госпошлина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</si>
  <si>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</si>
  <si>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</si>
  <si>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</si>
  <si>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</si>
  <si>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</si>
  <si>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</si>
  <si>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МАУ)</t>
  </si>
  <si>
    <t>001 1 11 05034 04 0000 120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</si>
  <si>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</si>
  <si>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001 1 11 07014 04 0000 120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</si>
  <si>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</si>
  <si>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</si>
  <si>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</si>
  <si>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001 1 11 09044 04 0000 120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</si>
  <si>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</si>
  <si>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</si>
  <si>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</si>
  <si>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</si>
  <si>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</si>
  <si>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 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</si>
  <si>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</si>
  <si>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</si>
  <si>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</si>
  <si>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</si>
  <si>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</si>
  <si>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</si>
  <si>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>в том числе:</t>
  </si>
  <si>
    <t>000 1 17 00000 00 0000 000</t>
  </si>
  <si>
    <t>ПРОЧИЕ НЕНАЛОГОВЫЕ ДОХОДЫ</t>
  </si>
  <si>
    <t>Невыясненные поступления</t>
  </si>
  <si>
    <t>Прочие неналоговые доходы бюджетов городских округов</t>
  </si>
  <si>
    <t>000 11900000 00 0000 000</t>
  </si>
  <si>
    <t>ВОЗВРАТ ОСТАТКОВ СУБСИДИЙ И СУБВЕНЦИЙ ПРОШЛЫХ ЛЕТ</t>
  </si>
  <si>
    <t>001 11904000 04 0000 151</t>
  </si>
  <si>
    <t>Возврат остатков субсидий и субвенций из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</si>
  <si>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</si>
  <si>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</si>
  <si>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</si>
  <si>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</si>
  <si>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000 202 01000 00 0000 151</t>
  </si>
  <si>
    <t>Дотации бюджетам субъектов РФ и муниципальных образований</t>
  </si>
  <si>
    <t xml:space="preserve">Дотации бюджетам городских округов на выравнивание  бюджетной обеспеченности </t>
  </si>
  <si>
    <t>000 2 02 03000 00 0000 151</t>
  </si>
  <si>
    <t>Субвенции бюджетам субъектов РФ и муниципальных образований</t>
  </si>
  <si>
    <t>~ на обеспечение предоставления гражданам субсидий на оплату жилого помещения и коммунальных услуг</t>
  </si>
  <si>
    <t>001 2 02 03024 04 0003 151</t>
  </si>
  <si>
    <t>ВСЕГО ДОХОДОВ:</t>
  </si>
  <si>
    <t>Прочие</t>
  </si>
  <si>
    <t xml:space="preserve">Налоговые и неналоговые доходы, безвозмездные поступления </t>
  </si>
  <si>
    <t>Дотации</t>
  </si>
  <si>
    <t>Субсидии</t>
  </si>
  <si>
    <t>Субвенции</t>
  </si>
  <si>
    <t>Трансферты</t>
  </si>
  <si>
    <t>001 2 02 03002 04 0000 151</t>
  </si>
  <si>
    <t>~ субвенции бюджетам городских округов на осуществление государственных полномочий Российской Федерации по подготовке и проведению Всероссийской переписи населения 2010 года</t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</si>
  <si>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</si>
  <si>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</si>
  <si>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% испол-нения к плану года</t>
  </si>
  <si>
    <t xml:space="preserve">001 1 14 06024 04 0000 430 </t>
  </si>
  <si>
    <t>001 1 09 00000 00 0000 000</t>
  </si>
  <si>
    <t>001 2 19 0400004  0000 151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</si>
  <si>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</si>
  <si>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001 2 02 03024 04 0004 151</t>
  </si>
  <si>
    <t>182 1 05 01000 00 0000 110</t>
  </si>
  <si>
    <t>Налог, взимаемый в связи с применением упрощенной системы налогообложения</t>
  </si>
  <si>
    <t>~ на осуществление первичного воинского учета на территориях, где отсутствуют военные комиссариаты, за счет средств, перечисляемых из федерального бюджета</t>
  </si>
  <si>
    <t>001 2 02 03029 04 0003 151</t>
  </si>
  <si>
    <t>001 2 02 03029 04 0002 151</t>
  </si>
  <si>
    <t>001 2 02 03029 04 0001 151</t>
  </si>
  <si>
    <t>001 2 02 03999 04 0003 151</t>
  </si>
  <si>
    <t>001 2 02 03029 04 0000 151</t>
  </si>
  <si>
    <t>001 2 02 03999 04 0001 151</t>
  </si>
  <si>
    <t>001 2 02 03022 04 0002 151</t>
  </si>
  <si>
    <t>001 2 02 03022 04 0001 151</t>
  </si>
  <si>
    <t>001 2 02 03022 04 0000 151</t>
  </si>
  <si>
    <t>001 2 02 03015 04 0000 151</t>
  </si>
  <si>
    <t>001 2 02 03024 04 0002 151</t>
  </si>
  <si>
    <t>001 2 02 03024 04 0001 151</t>
  </si>
  <si>
    <t>001 2 02 01003 04 0000 151</t>
  </si>
  <si>
    <t>001 2 02 01001 04 0000 151</t>
  </si>
  <si>
    <t>001 1 17 05040 04 0001 180</t>
  </si>
  <si>
    <t>001 1 17 01040 04 0000 180</t>
  </si>
  <si>
    <t>000 1 11 05012 04 0000 120</t>
  </si>
  <si>
    <t>001 1 11 05024 04 0000 120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</si>
  <si>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</si>
  <si>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048 1 12 01000 01 0000 120 </t>
  </si>
  <si>
    <t xml:space="preserve">001 1 14 02043 04 0000 410 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</si>
  <si>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</si>
  <si>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001 1 14 06012 04 0000 430 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</si>
  <si>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</si>
  <si>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</si>
  <si>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182 1 05 04010 02 0000 110</t>
  </si>
  <si>
    <t>Налог, взимаемый в связи с применением патентной системы налогообложения</t>
  </si>
  <si>
    <t>001 2 02 03021 04 0000 151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</si>
  <si>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</si>
  <si>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4 1 14 00000 00 0000 000 </t>
  </si>
  <si>
    <t xml:space="preserve">3 1 14 00000 00 0000 000 </t>
  </si>
  <si>
    <t xml:space="preserve">2 1 14 00000 00 0000 000 </t>
  </si>
  <si>
    <t xml:space="preserve">1 1 14 00000 00 0000 000 </t>
  </si>
  <si>
    <t xml:space="preserve"> 000 1 03 00000 00 0000 000
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</si>
  <si>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</si>
  <si>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</si>
  <si>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~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</si>
  <si>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 xml:space="preserve">~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всего, </t>
  </si>
  <si>
    <t>~ на предоставление гражданам субсидий на оплату жилого помещения и коммунальных услуг</t>
  </si>
  <si>
    <t>~ на обеспечение переданных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</si>
  <si>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~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</si>
  <si>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~ на организацию оказания медицинской помощи на территории муниципального образования</t>
  </si>
  <si>
    <t xml:space="preserve">~ на компенсацию части родительской платы за содержание ребенка в муниципальных образовательных учреждениях , реализующих основную общеобразовательную программу дошкольного образования  - всего, </t>
  </si>
  <si>
    <t>~ на выплату компенсации родительской платы за присмотр и уход за детьми , осваивающими образовательные программы дошкольного образования в  организациях Московской области, осуществляющих образовательную деятельность</t>
  </si>
  <si>
    <t>~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</si>
  <si>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~ 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</si>
  <si>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~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</si>
  <si>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2 2 02 03999 04 0002 151</t>
  </si>
  <si>
    <t>~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</t>
  </si>
  <si>
    <t>~ на частичную компенсацию стоимости питания отдельным категориям обучающихся в муниципальных 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</si>
  <si>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000 2 02 02000 00 0000 151</t>
  </si>
  <si>
    <t>Субсидии бюджетам субъектов РФ и муниципальных образований</t>
  </si>
  <si>
    <t>001 2 02 02999 04 0005 151</t>
  </si>
  <si>
    <t>~ прочие субсидии бюджетам муниципальных образований Московской области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организациях, в соответствии с государственной программой Московской области  «Образование Подмосковья» на 2014-2018 годы</t>
  </si>
  <si>
    <t xml:space="preserve">001 2 02 03070 04  0000 151 </t>
  </si>
  <si>
    <t>000 1 03 02000 01 0000 110</t>
  </si>
  <si>
    <t xml:space="preserve">000 1 13 00000 00 0000 000 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</si>
  <si>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</si>
  <si>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</si>
  <si>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</si>
  <si>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001 1 13 02994 04 0000 130</t>
  </si>
  <si>
    <t>Прочие доходы от компенсации затрат  бюджетов городских округов</t>
  </si>
  <si>
    <t>001 2 02 02999 04 0004 151</t>
  </si>
  <si>
    <t>~ прочие субсидии, предоставляемые из бюджета Московской области бюджетам муниципальных образований Московской области на проектирование и строительство объектов дошкольного образования</t>
  </si>
  <si>
    <t>001 2 02 02999 04 0006 151</t>
  </si>
  <si>
    <t>~ прочие 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</t>
  </si>
  <si>
    <t>001 2 02 02999 04  0002 151</t>
  </si>
  <si>
    <t>~ прочие субсидии бюджетам городских округов на мероприятия по проведению летней оздоровительной кампании детей</t>
  </si>
  <si>
    <t>~ на социальную поддержку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учреждениях, на 2014 год</t>
  </si>
  <si>
    <t>000 2 07 04000 00 0000 180</t>
  </si>
  <si>
    <t>ПРОЧИЕ БЕЗВОЗМЕЗДНЫЕ ПОСТУПЛЕНИЯ</t>
  </si>
  <si>
    <t>001 2 07 04050 04 0000 180</t>
  </si>
  <si>
    <t>Прочие безвозмездные поступления в бюджеты городских округов</t>
  </si>
  <si>
    <t>001 2 02 02999 04 0007 151</t>
  </si>
  <si>
    <t>1 2 02 04000 00 0000 151</t>
  </si>
  <si>
    <t>ИНЫЕ МЕЖБЮДЖЕТНЫЕ ТРАНСФЕРТЫ</t>
  </si>
  <si>
    <t>001 2 02 04999 04 0000 151</t>
  </si>
  <si>
    <t>Прочие межбюджетные трансферты, передаваемые бюджетам городских округов</t>
  </si>
  <si>
    <t>001 2 02 02204 04 0000 151</t>
  </si>
  <si>
    <t>Субсидии бюджетам на модернизацию региональных систем дошкольного образования</t>
  </si>
  <si>
    <t>001 2 02 02999 04 0008 151</t>
  </si>
  <si>
    <t>~ прочие субсидии бюджетам муниципальных образований Московской области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 «Образование Подмосковья» на 2014-2018 годы</t>
  </si>
  <si>
    <t>001 2 02 02999 04 0009 151</t>
  </si>
  <si>
    <t>~ прочие субсидии бюджетам муниципальных образований Московской области на благоустройство территорий муниципальных образований Московской области в части защиты территорий муниципальных образований Московской области от неблагоприятного воздействия безнадзорных животных</t>
  </si>
  <si>
    <t>001 2 02 02051 04 0000 151</t>
  </si>
  <si>
    <t>Субсидии бюджетам городских округов на реализацию федеральных целевых программ</t>
  </si>
  <si>
    <t>001 2 02 02008 04 0000 151</t>
  </si>
  <si>
    <t xml:space="preserve">Субсидии бюджетам городских округов на обеспечение жильём молодых семей </t>
  </si>
  <si>
    <t>~ на обеспечение жилыми помещениями отдельных категорий ветеранов, предусмотренных  ч.2 ст.1 Закона Московской области № 125/2006-ОЗ "Об обеспечении жилыми помеще-ниями за счет средств федерального бюджета отдельных категорий ветеранов, инвалидов и семей, имеющих детей – инвалидов"</t>
  </si>
  <si>
    <t>~ прочие субсидии бюджетам муниципальных образований Московской области на закупку оборудования для  образовательных организаций муниципальных образований Московской области  - победителей областного конкурса на присвоение статуса Региональной инновационной площадки Московской области</t>
  </si>
  <si>
    <t xml:space="preserve">001 2 02 02102 04 0000 151 </t>
  </si>
  <si>
    <t>Субсидии бюджетам городских округов на закупку автотранспортных средств и коммунальной техники</t>
  </si>
  <si>
    <t>Поступления доходов в бюджет г.Протвино по состоянию на 01.01.2015г.</t>
  </si>
  <si>
    <t xml:space="preserve">001 2 02 02009 04 0000 151 </t>
  </si>
  <si>
    <t>Субсидии бюджетам муниципальных образований Московской области на поддержку субъектов малого и среднего предпринимательства через муниципальные программы развития малого и среднего предпринимательства в рамках долгосрочной целевой программы Московской области "Развитие субъектов малого и среднего предпринимательства в Московской области на 2013-2016 годы" за счёт средств федерального бюджета</t>
  </si>
  <si>
    <t>001 2 02 02999 04 0013 151</t>
  </si>
  <si>
    <t>Прочие субсидии бюджетам муниципальных образований Московской области на поддержку субъектов малого и среднего предпринимательства через муниципальные программы развития малого и среднего предпринимательства в рамках долгосрочной целевой программы Московской области "Развитие субъектов малого и среднего предпринимательства в Московской области на 2013-2016 годы" из бюджета Московской области</t>
  </si>
  <si>
    <t>001 2 02 04019 04 0000 151</t>
  </si>
  <si>
    <t>~ на развитие и поддержку социальной, инженерной и инновационной инфраструктуры наукоградов РФ за счет средств, перечисляемых из федерального бюджета</t>
  </si>
  <si>
    <t xml:space="preserve"> План 
на 2014 год
с изм. от 24.12.2014г.</t>
  </si>
  <si>
    <t>001 2 02 02999 04 0010 151</t>
  </si>
  <si>
    <t>Прочие субсидии бюджетам муниципальных образований Московской области на приобретение мультимедийного оборудования для использования электронных образовательных ресурсов в общеобразовательных организациях в Московской области, в соответствии с государственной программой Московской области «Эффективная власть» на 2014-2018 годы</t>
  </si>
  <si>
    <t>Факт на 01.01.2015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</si>
</sst>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</numFmts>
  <fonts count="77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 Cyr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7"/>
      <color indexed="8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23" fillId="0" borderId="0" xfId="0" applyFont="1" applyAlignment="1">
      <alignment vertical="top" wrapText="1"/>
    </xf>
    <xf numFmtId="1" fontId="23" fillId="0" borderId="0" xfId="0" applyNumberFormat="1" applyFont="1" applyAlignment="1">
      <alignment/>
    </xf>
    <xf numFmtId="1" fontId="23" fillId="0" borderId="0" xfId="0" applyNumberFormat="1" applyFont="1" applyAlignment="1">
      <alignment vertical="top" wrapText="1"/>
    </xf>
    <xf numFmtId="1" fontId="24" fillId="0" borderId="0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8" fillId="33" borderId="10" xfId="0" applyFont="1" applyFill="1" applyBorder="1" applyAlignment="1">
      <alignment/>
    </xf>
    <xf numFmtId="1" fontId="9" fillId="33" borderId="10" xfId="0" applyNumberFormat="1" applyFont="1" applyFill="1" applyBorder="1" applyAlignment="1">
      <alignment/>
    </xf>
    <xf numFmtId="1" fontId="16" fillId="0" borderId="11" xfId="0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18" fillId="0" borderId="11" xfId="0" applyNumberFormat="1" applyFont="1" applyBorder="1" applyAlignment="1">
      <alignment/>
    </xf>
    <xf numFmtId="0" fontId="8" fillId="0" borderId="11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1" fillId="0" borderId="1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/>
    </xf>
    <xf numFmtId="0" fontId="11" fillId="0" borderId="11" xfId="0" applyFont="1" applyFill="1" applyBorder="1" applyAlignment="1">
      <alignment vertical="top"/>
    </xf>
    <xf numFmtId="0" fontId="21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wrapText="1"/>
    </xf>
    <xf numFmtId="3" fontId="11" fillId="0" borderId="12" xfId="0" applyNumberFormat="1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vertical="top" wrapText="1"/>
    </xf>
    <xf numFmtId="0" fontId="9" fillId="33" borderId="14" xfId="0" applyFont="1" applyFill="1" applyBorder="1" applyAlignment="1">
      <alignment/>
    </xf>
    <xf numFmtId="1" fontId="71" fillId="0" borderId="0" xfId="0" applyNumberFormat="1" applyFont="1" applyFill="1" applyBorder="1" applyAlignment="1">
      <alignment/>
    </xf>
    <xf numFmtId="1" fontId="72" fillId="0" borderId="0" xfId="0" applyNumberFormat="1" applyFont="1" applyBorder="1" applyAlignment="1">
      <alignment/>
    </xf>
    <xf numFmtId="1" fontId="73" fillId="0" borderId="0" xfId="0" applyNumberFormat="1" applyFont="1" applyBorder="1" applyAlignment="1">
      <alignment/>
    </xf>
    <xf numFmtId="1" fontId="74" fillId="0" borderId="0" xfId="0" applyNumberFormat="1" applyFont="1" applyBorder="1" applyAlignment="1">
      <alignment/>
    </xf>
    <xf numFmtId="1" fontId="75" fillId="0" borderId="0" xfId="0" applyNumberFormat="1" applyFont="1" applyBorder="1" applyAlignment="1">
      <alignment/>
    </xf>
    <xf numFmtId="1" fontId="74" fillId="0" borderId="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164" fontId="74" fillId="0" borderId="0" xfId="0" applyNumberFormat="1" applyFont="1" applyBorder="1" applyAlignment="1">
      <alignment/>
    </xf>
    <xf numFmtId="0" fontId="30" fillId="0" borderId="0" xfId="0" applyFont="1" applyBorder="1" applyAlignment="1">
      <alignment vertical="top" wrapText="1"/>
    </xf>
    <xf numFmtId="1" fontId="72" fillId="0" borderId="13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1" fontId="72" fillId="0" borderId="0" xfId="0" applyNumberFormat="1" applyFont="1" applyFill="1" applyBorder="1" applyAlignment="1">
      <alignment/>
    </xf>
    <xf numFmtId="1" fontId="74" fillId="0" borderId="15" xfId="0" applyNumberFormat="1" applyFont="1" applyBorder="1" applyAlignment="1">
      <alignment/>
    </xf>
    <xf numFmtId="164" fontId="74" fillId="0" borderId="15" xfId="0" applyNumberFormat="1" applyFont="1" applyBorder="1" applyAlignment="1">
      <alignment horizontal="right"/>
    </xf>
    <xf numFmtId="9" fontId="72" fillId="0" borderId="11" xfId="57" applyFont="1" applyFill="1" applyBorder="1" applyAlignment="1" applyProtection="1">
      <alignment horizontal="right"/>
      <protection/>
    </xf>
    <xf numFmtId="1" fontId="73" fillId="0" borderId="11" xfId="0" applyNumberFormat="1" applyFont="1" applyBorder="1" applyAlignment="1">
      <alignment/>
    </xf>
    <xf numFmtId="9" fontId="73" fillId="0" borderId="11" xfId="57" applyFont="1" applyFill="1" applyBorder="1" applyAlignment="1" applyProtection="1">
      <alignment horizontal="right"/>
      <protection/>
    </xf>
    <xf numFmtId="1" fontId="73" fillId="0" borderId="11" xfId="0" applyNumberFormat="1" applyFont="1" applyBorder="1" applyAlignment="1">
      <alignment horizontal="right"/>
    </xf>
    <xf numFmtId="1" fontId="74" fillId="0" borderId="11" xfId="0" applyNumberFormat="1" applyFont="1" applyBorder="1" applyAlignment="1">
      <alignment/>
    </xf>
    <xf numFmtId="1" fontId="74" fillId="0" borderId="11" xfId="0" applyNumberFormat="1" applyFont="1" applyBorder="1" applyAlignment="1">
      <alignment horizontal="right"/>
    </xf>
    <xf numFmtId="1" fontId="75" fillId="0" borderId="11" xfId="0" applyNumberFormat="1" applyFont="1" applyBorder="1" applyAlignment="1">
      <alignment horizontal="right"/>
    </xf>
    <xf numFmtId="170" fontId="76" fillId="0" borderId="11" xfId="0" applyNumberFormat="1" applyFont="1" applyBorder="1" applyAlignment="1">
      <alignment/>
    </xf>
    <xf numFmtId="170" fontId="75" fillId="0" borderId="11" xfId="0" applyNumberFormat="1" applyFont="1" applyBorder="1" applyAlignment="1">
      <alignment/>
    </xf>
    <xf numFmtId="1" fontId="72" fillId="0" borderId="11" xfId="0" applyNumberFormat="1" applyFont="1" applyBorder="1" applyAlignment="1">
      <alignment horizontal="right"/>
    </xf>
    <xf numFmtId="1" fontId="74" fillId="0" borderId="11" xfId="0" applyNumberFormat="1" applyFont="1" applyFill="1" applyBorder="1" applyAlignment="1">
      <alignment horizontal="right"/>
    </xf>
    <xf numFmtId="9" fontId="72" fillId="0" borderId="11" xfId="57" applyFont="1" applyFill="1" applyBorder="1" applyAlignment="1" applyProtection="1">
      <alignment horizontal="right" wrapText="1"/>
      <protection/>
    </xf>
    <xf numFmtId="1" fontId="9" fillId="33" borderId="10" xfId="0" applyNumberFormat="1" applyFont="1" applyFill="1" applyBorder="1" applyAlignment="1">
      <alignment vertical="center"/>
    </xf>
    <xf numFmtId="1" fontId="9" fillId="0" borderId="11" xfId="0" applyNumberFormat="1" applyFont="1" applyBorder="1" applyAlignment="1">
      <alignment/>
    </xf>
    <xf numFmtId="1" fontId="9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16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18" fillId="0" borderId="11" xfId="0" applyNumberFormat="1" applyFont="1" applyFill="1" applyBorder="1" applyAlignment="1">
      <alignment/>
    </xf>
    <xf numFmtId="1" fontId="16" fillId="0" borderId="11" xfId="0" applyNumberFormat="1" applyFont="1" applyFill="1" applyBorder="1" applyAlignment="1">
      <alignment wrapText="1"/>
    </xf>
    <xf numFmtId="1" fontId="16" fillId="0" borderId="12" xfId="0" applyNumberFormat="1" applyFont="1" applyFill="1" applyBorder="1" applyAlignment="1">
      <alignment/>
    </xf>
    <xf numFmtId="1" fontId="17" fillId="0" borderId="12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1" fontId="31" fillId="0" borderId="11" xfId="0" applyNumberFormat="1" applyFont="1" applyFill="1" applyBorder="1" applyAlignment="1">
      <alignment/>
    </xf>
    <xf numFmtId="1" fontId="17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9" fontId="16" fillId="0" borderId="11" xfId="57" applyFont="1" applyFill="1" applyBorder="1" applyAlignment="1" applyProtection="1">
      <alignment horizontal="right"/>
      <protection/>
    </xf>
    <xf numFmtId="9" fontId="17" fillId="0" borderId="11" xfId="57" applyFont="1" applyFill="1" applyBorder="1" applyAlignment="1" applyProtection="1">
      <alignment horizontal="right"/>
      <protection/>
    </xf>
    <xf numFmtId="1" fontId="18" fillId="0" borderId="11" xfId="0" applyNumberFormat="1" applyFont="1" applyBorder="1" applyAlignment="1">
      <alignment horizontal="right"/>
    </xf>
    <xf numFmtId="1" fontId="17" fillId="0" borderId="11" xfId="0" applyNumberFormat="1" applyFont="1" applyBorder="1" applyAlignment="1">
      <alignment horizontal="right"/>
    </xf>
    <xf numFmtId="9" fontId="9" fillId="0" borderId="11" xfId="57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>
      <alignment horizontal="right"/>
    </xf>
    <xf numFmtId="9" fontId="18" fillId="0" borderId="11" xfId="57" applyFont="1" applyFill="1" applyBorder="1" applyAlignment="1" applyProtection="1">
      <alignment horizontal="right"/>
      <protection/>
    </xf>
    <xf numFmtId="9" fontId="16" fillId="0" borderId="11" xfId="57" applyFont="1" applyFill="1" applyBorder="1" applyAlignment="1" applyProtection="1">
      <alignment horizontal="right" wrapText="1"/>
      <protection/>
    </xf>
    <xf numFmtId="1" fontId="17" fillId="0" borderId="12" xfId="0" applyNumberFormat="1" applyFont="1" applyFill="1" applyBorder="1" applyAlignment="1">
      <alignment horizontal="right"/>
    </xf>
    <xf numFmtId="9" fontId="19" fillId="0" borderId="11" xfId="57" applyFont="1" applyFill="1" applyBorder="1" applyAlignment="1" applyProtection="1">
      <alignment horizontal="right"/>
      <protection/>
    </xf>
    <xf numFmtId="0" fontId="16" fillId="0" borderId="11" xfId="0" applyFont="1" applyFill="1" applyBorder="1" applyAlignment="1">
      <alignment/>
    </xf>
    <xf numFmtId="9" fontId="9" fillId="33" borderId="10" xfId="57" applyFont="1" applyFill="1" applyBorder="1" applyAlignment="1" applyProtection="1">
      <alignment horizontal="right"/>
      <protection/>
    </xf>
    <xf numFmtId="1" fontId="17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" fontId="1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1" fontId="73" fillId="0" borderId="13" xfId="0" applyNumberFormat="1" applyFont="1" applyFill="1" applyBorder="1" applyAlignment="1">
      <alignment/>
    </xf>
    <xf numFmtId="1" fontId="18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доходов бюджета м.о. "Городской округ Протвино" по состоянию на 01.01.2015 г.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975"/>
          <c:y val="0.53575"/>
          <c:w val="0.38625"/>
          <c:h val="0.17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6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Налоговые и неналого-вые доходы, безвозмезд-ные поступления 
58%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Дотации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Субвенции
41%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Лист1!$B$130:$B$134</c:f>
              <c:strCache/>
            </c:strRef>
          </c:cat>
          <c:val>
            <c:numRef>
              <c:f>Лист1!$C$130:$C$134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собственных доходов бюджета м.о. "Городской округ Протвино"  на 01.01.2015 г.</a:t>
            </a:r>
          </a:p>
        </c:rich>
      </c:tx>
      <c:layout>
        <c:manualLayout>
          <c:xMode val="factor"/>
          <c:yMode val="factor"/>
          <c:x val="0.05575"/>
          <c:y val="-0.036"/>
        </c:manualLayout>
      </c:layout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26725"/>
          <c:y val="0.50875"/>
          <c:w val="0.46525"/>
          <c:h val="0.2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CCC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 на  прибыль, доходы , 70%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Налоги на  совокупный доход
10%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Налоги на имущество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5%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
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Доходы от использ. имущества, находящегося в госуд. и мун. собствен-ности,11%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Доходы от продажи материаль-ных и немате-риальных активов,3%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Прочие,
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(Лист1!$B$9,Лист1!$B$14,Лист1!$B$19,Лист1!$B$31,Лист1!$B$55,Лист1!$B$129)</c:f>
              <c:strCache/>
            </c:strRef>
          </c:cat>
          <c:val>
            <c:numRef>
              <c:f>(Лист1!$D$9,Лист1!$D$14,Лист1!$D$19,Лист1!$D$31,Лист1!$D$55,Лист1!$D$129)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3724275</xdr:colOff>
      <xdr:row>129</xdr:row>
      <xdr:rowOff>28575</xdr:rowOff>
    </xdr:from>
    <xdr:to>
      <xdr:col>3</xdr:col>
      <xdr:colOff>647700</xdr:colOff>
      <xdr:row>147</xdr:row>
      <xdr:rowOff>0</xdr:rowOff>
    </xdr:to>
    <xdr:graphicFrame>
      <xdr:nvGraphicFramePr>
        <xdr:cNvPr id="1" name="Диаграмма 1"/>
        <xdr:cNvGraphicFramePr/>
      </xdr:nvGraphicFramePr>
      <xdr:xfrm>
        <a:off x="5114925" y="30622875"/>
        <a:ext cx="4295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128</xdr:row>
      <xdr:rowOff>57150</xdr:rowOff>
    </xdr:from>
    <xdr:to>
      <xdr:col>1</xdr:col>
      <xdr:colOff>3448050</xdr:colOff>
      <xdr:row>146</xdr:row>
      <xdr:rowOff>133350</xdr:rowOff>
    </xdr:to>
    <xdr:graphicFrame>
      <xdr:nvGraphicFramePr>
        <xdr:cNvPr id="2" name="Диаграмма 2"/>
        <xdr:cNvGraphicFramePr/>
      </xdr:nvGraphicFramePr>
      <xdr:xfrm>
        <a:off x="66675" y="30565725"/>
        <a:ext cx="47720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view="pageBreakPreview" zoomScaleSheetLayoutView="100" zoomScalePageLayoutView="0" workbookViewId="0" topLeftCell="A1">
      <selection activeCell="E113" sqref="E113"/>
    </sheetView>
  </sheetViews>
  <sheetFormatPr defaultColWidth="9.00390625" defaultRowHeight="12.75"/>
  <cols>
    <col min="1" max="1" width="18.25390625" style="1" customWidth="1"/>
    <col min="2" max="2" width="85.75390625" style="2" customWidth="1"/>
    <col min="3" max="3" width="11.00390625" style="3" customWidth="1"/>
    <col min="4" max="4" width="11.625" style="4" customWidth="1"/>
    <col min="5" max="5" width="8.75390625" style="3" customWidth="1"/>
    <col min="6" max="16384" width="9.125" style="3" customWidth="1"/>
  </cols>
  <sheetData>
    <row r="1" spans="1:5" ht="17.25" customHeight="1">
      <c r="A1" s="123" t="s">
        <v>183</v>
      </c>
      <c r="B1" s="123"/>
      <c r="C1" s="123"/>
      <c r="D1" s="123"/>
      <c r="E1" s="123"/>
    </row>
    <row r="2" spans="1:5" ht="13.5" customHeight="1">
      <c r="A2" s="5"/>
      <c r="B2" s="3"/>
      <c r="C2" s="6"/>
      <c r="D2" s="6"/>
      <c r="E2" s="6" t="s">
        <v>0</v>
      </c>
    </row>
    <row r="3" spans="1:5" ht="24" customHeight="1">
      <c r="A3" s="124" t="s">
        <v>1</v>
      </c>
      <c r="B3" s="125" t="s">
        <v>2</v>
      </c>
      <c r="C3" s="124" t="s">
        <v>190</v>
      </c>
      <c r="D3" s="125" t="s">
        <v>193</v>
      </c>
      <c r="E3" s="124" t="s">
        <v>82</v>
      </c>
    </row>
    <row r="4" spans="1:5" ht="27.75" customHeight="1">
      <c r="A4" s="124"/>
      <c r="B4" s="125"/>
      <c r="C4" s="124"/>
      <c r="D4" s="125"/>
      <c r="E4" s="124"/>
    </row>
    <row r="5" spans="1:5" ht="12" customHeight="1">
      <c r="A5" s="24">
        <v>1</v>
      </c>
      <c r="B5" s="51">
        <v>2</v>
      </c>
      <c r="C5" s="25">
        <v>3</v>
      </c>
      <c r="D5" s="112">
        <v>4</v>
      </c>
      <c r="E5" s="25">
        <v>5</v>
      </c>
    </row>
    <row r="6" spans="1:5" s="7" customFormat="1" ht="18.75">
      <c r="A6" s="27" t="s">
        <v>3</v>
      </c>
      <c r="B6" s="52" t="s">
        <v>4</v>
      </c>
      <c r="C6" s="28">
        <f>SUM(C8,C11,C14,C19,C23,C27,C29,C31,C44,C47,C51,C55,C60,C62,C66)</f>
        <v>547978</v>
      </c>
      <c r="D6" s="28">
        <f>SUM(D8,D11,D14,D19,D23,D27,D29,D31,D44,D47,D51,D55,D60,D62,D66)</f>
        <v>540673</v>
      </c>
      <c r="E6" s="109">
        <f>D6/C6</f>
        <v>0.9866691728500049</v>
      </c>
    </row>
    <row r="7" spans="1:5" ht="8.25" customHeight="1">
      <c r="A7" s="33"/>
      <c r="B7" s="26"/>
      <c r="C7" s="70"/>
      <c r="D7" s="63"/>
      <c r="E7" s="71"/>
    </row>
    <row r="8" spans="1:5" s="8" customFormat="1" ht="15.75">
      <c r="A8" s="34" t="s">
        <v>5</v>
      </c>
      <c r="B8" s="16" t="s">
        <v>6</v>
      </c>
      <c r="C8" s="29">
        <f>SUM(C9:C9)</f>
        <v>381378</v>
      </c>
      <c r="D8" s="29">
        <f>SUM(D9:D9)</f>
        <v>374725</v>
      </c>
      <c r="E8" s="98">
        <f>D8/C8</f>
        <v>0.9825553650184331</v>
      </c>
    </row>
    <row r="9" spans="1:5" s="8" customFormat="1" ht="15.75">
      <c r="A9" s="34" t="s">
        <v>7</v>
      </c>
      <c r="B9" s="17" t="s">
        <v>8</v>
      </c>
      <c r="C9" s="30">
        <v>381378</v>
      </c>
      <c r="D9" s="110">
        <v>374725</v>
      </c>
      <c r="E9" s="99">
        <f>D9/C9</f>
        <v>0.9825553650184331</v>
      </c>
    </row>
    <row r="10" spans="1:5" s="8" customFormat="1" ht="6.75" customHeight="1">
      <c r="A10" s="34"/>
      <c r="B10" s="17"/>
      <c r="C10" s="30"/>
      <c r="D10" s="57"/>
      <c r="E10" s="99"/>
    </row>
    <row r="11" spans="1:5" s="8" customFormat="1" ht="25.5" customHeight="1">
      <c r="A11" s="62" t="s">
        <v>124</v>
      </c>
      <c r="B11" s="17" t="s">
        <v>126</v>
      </c>
      <c r="C11" s="29">
        <v>2605</v>
      </c>
      <c r="D11" s="111">
        <f>SUM(D12)</f>
        <v>1932</v>
      </c>
      <c r="E11" s="98">
        <f>D11/C11</f>
        <v>0.7416506717850287</v>
      </c>
    </row>
    <row r="12" spans="1:5" s="8" customFormat="1" ht="15.75" customHeight="1">
      <c r="A12" s="34" t="s">
        <v>146</v>
      </c>
      <c r="B12" s="17" t="s">
        <v>125</v>
      </c>
      <c r="C12" s="30">
        <v>2605</v>
      </c>
      <c r="D12" s="110">
        <v>1932</v>
      </c>
      <c r="E12" s="99">
        <f>D12/C12</f>
        <v>0.7416506717850287</v>
      </c>
    </row>
    <row r="13" spans="1:5" s="8" customFormat="1" ht="6.75" customHeight="1">
      <c r="A13" s="34"/>
      <c r="B13" s="17"/>
      <c r="C13" s="30"/>
      <c r="D13" s="57"/>
      <c r="E13" s="75"/>
    </row>
    <row r="14" spans="1:5" s="8" customFormat="1" ht="15.75">
      <c r="A14" s="34" t="s">
        <v>9</v>
      </c>
      <c r="B14" s="16" t="s">
        <v>10</v>
      </c>
      <c r="C14" s="29">
        <f>SUM(C15:C17)</f>
        <v>54073</v>
      </c>
      <c r="D14" s="29">
        <f>SUM(D15:D17)</f>
        <v>52873</v>
      </c>
      <c r="E14" s="98">
        <f>D14/C14</f>
        <v>0.97780777837368</v>
      </c>
    </row>
    <row r="15" spans="1:5" s="8" customFormat="1" ht="13.5" customHeight="1">
      <c r="A15" s="34" t="s">
        <v>88</v>
      </c>
      <c r="B15" s="17" t="s">
        <v>89</v>
      </c>
      <c r="C15" s="30">
        <v>31948</v>
      </c>
      <c r="D15" s="110">
        <v>30518</v>
      </c>
      <c r="E15" s="99">
        <f>D15/C15</f>
        <v>0.9552397646175035</v>
      </c>
    </row>
    <row r="16" spans="1:5" s="8" customFormat="1" ht="14.25" customHeight="1">
      <c r="A16" s="34" t="s">
        <v>11</v>
      </c>
      <c r="B16" s="17" t="s">
        <v>12</v>
      </c>
      <c r="C16" s="30">
        <v>20730</v>
      </c>
      <c r="D16" s="110">
        <v>20978</v>
      </c>
      <c r="E16" s="99">
        <f>D16/C16</f>
        <v>1.01196333815726</v>
      </c>
    </row>
    <row r="17" spans="1:5" s="8" customFormat="1" ht="13.5" customHeight="1">
      <c r="A17" s="34" t="s">
        <v>116</v>
      </c>
      <c r="B17" s="17" t="s">
        <v>117</v>
      </c>
      <c r="C17" s="30">
        <v>1395</v>
      </c>
      <c r="D17" s="110">
        <v>1377</v>
      </c>
      <c r="E17" s="99">
        <f>D17/C17</f>
        <v>0.9870967741935484</v>
      </c>
    </row>
    <row r="18" spans="1:5" ht="7.5" customHeight="1">
      <c r="A18" s="33"/>
      <c r="B18" s="18"/>
      <c r="C18" s="30"/>
      <c r="D18" s="57"/>
      <c r="E18" s="72"/>
    </row>
    <row r="19" spans="1:5" ht="15.75">
      <c r="A19" s="33" t="s">
        <v>13</v>
      </c>
      <c r="B19" s="19" t="s">
        <v>14</v>
      </c>
      <c r="C19" s="29">
        <f>SUM(C20:C21)</f>
        <v>27403</v>
      </c>
      <c r="D19" s="29">
        <f>SUM(D20:D21)</f>
        <v>27551</v>
      </c>
      <c r="E19" s="98">
        <f>D19/C19</f>
        <v>1.0054008685180456</v>
      </c>
    </row>
    <row r="20" spans="1:5" ht="15.75">
      <c r="A20" s="33" t="s">
        <v>15</v>
      </c>
      <c r="B20" s="20" t="s">
        <v>16</v>
      </c>
      <c r="C20" s="30">
        <v>4398</v>
      </c>
      <c r="D20" s="110">
        <v>4289</v>
      </c>
      <c r="E20" s="99">
        <f>D20/C20</f>
        <v>0.9752160072760345</v>
      </c>
    </row>
    <row r="21" spans="1:5" ht="13.5" customHeight="1">
      <c r="A21" s="33" t="s">
        <v>17</v>
      </c>
      <c r="B21" s="20" t="s">
        <v>18</v>
      </c>
      <c r="C21" s="30">
        <v>23005</v>
      </c>
      <c r="D21" s="110">
        <v>23262</v>
      </c>
      <c r="E21" s="99">
        <f>D21/C21</f>
        <v>1.0111714844599</v>
      </c>
    </row>
    <row r="22" spans="1:5" ht="7.5" customHeight="1">
      <c r="A22" s="33"/>
      <c r="B22" s="20"/>
      <c r="C22" s="31"/>
      <c r="D22" s="58"/>
      <c r="E22" s="77"/>
    </row>
    <row r="23" spans="1:5" ht="15.75">
      <c r="A23" s="33" t="s">
        <v>19</v>
      </c>
      <c r="B23" s="19" t="s">
        <v>20</v>
      </c>
      <c r="C23" s="29">
        <f>SUM(C24:C25)</f>
        <v>1776</v>
      </c>
      <c r="D23" s="111">
        <f>SUM(D24:D25)</f>
        <v>1801</v>
      </c>
      <c r="E23" s="98">
        <f>D23/C23</f>
        <v>1.0140765765765767</v>
      </c>
    </row>
    <row r="24" spans="1:5" ht="25.5">
      <c r="A24" s="33" t="s">
        <v>21</v>
      </c>
      <c r="B24" s="21" t="s">
        <v>22</v>
      </c>
      <c r="C24" s="30">
        <v>1686</v>
      </c>
      <c r="D24" s="110">
        <v>1726</v>
      </c>
      <c r="E24" s="99">
        <f>D24/C24</f>
        <v>1.0237247924080664</v>
      </c>
    </row>
    <row r="25" spans="1:5" ht="15.75">
      <c r="A25" s="33" t="s">
        <v>23</v>
      </c>
      <c r="B25" s="21" t="s">
        <v>24</v>
      </c>
      <c r="C25" s="30">
        <v>90</v>
      </c>
      <c r="D25" s="110">
        <v>75</v>
      </c>
      <c r="E25" s="99">
        <f>D25/C25</f>
        <v>0.8333333333333334</v>
      </c>
    </row>
    <row r="26" spans="1:5" ht="5.25" customHeight="1">
      <c r="A26" s="33"/>
      <c r="B26" s="21"/>
      <c r="C26" s="30"/>
      <c r="D26" s="57"/>
      <c r="E26" s="99"/>
    </row>
    <row r="27" spans="1:5" ht="25.5">
      <c r="A27" s="33" t="s">
        <v>84</v>
      </c>
      <c r="B27" s="20" t="s">
        <v>25</v>
      </c>
      <c r="C27" s="29">
        <v>0</v>
      </c>
      <c r="D27" s="111">
        <v>63</v>
      </c>
      <c r="E27" s="98"/>
    </row>
    <row r="28" spans="1:5" ht="7.5" customHeight="1">
      <c r="A28" s="33"/>
      <c r="B28" s="21"/>
      <c r="C28" s="32"/>
      <c r="D28" s="59"/>
      <c r="E28" s="78"/>
    </row>
    <row r="29" spans="1:5" ht="25.5" hidden="1">
      <c r="A29" s="33" t="s">
        <v>84</v>
      </c>
      <c r="B29" s="20" t="s">
        <v>25</v>
      </c>
      <c r="C29" s="29">
        <v>0</v>
      </c>
      <c r="D29" s="56">
        <v>0</v>
      </c>
      <c r="E29" s="74"/>
    </row>
    <row r="30" spans="1:5" ht="0.75" customHeight="1">
      <c r="A30" s="33"/>
      <c r="B30" s="20"/>
      <c r="C30" s="32"/>
      <c r="D30" s="59"/>
      <c r="E30" s="78"/>
    </row>
    <row r="31" spans="1:5" ht="27.75" customHeight="1">
      <c r="A31" s="33" t="s">
        <v>26</v>
      </c>
      <c r="B31" s="20" t="s">
        <v>27</v>
      </c>
      <c r="C31" s="29">
        <f>SUM(C33,C39,C41)</f>
        <v>57001</v>
      </c>
      <c r="D31" s="111">
        <f>SUM(D33,D39,D41)</f>
        <v>60542</v>
      </c>
      <c r="E31" s="98">
        <f>D31/C31</f>
        <v>1.0621217171628567</v>
      </c>
    </row>
    <row r="32" spans="1:5" ht="7.5" customHeight="1">
      <c r="A32" s="33"/>
      <c r="B32" s="20"/>
      <c r="C32" s="32"/>
      <c r="D32" s="122"/>
      <c r="E32" s="100"/>
    </row>
    <row r="33" spans="1:5" ht="43.5" customHeight="1">
      <c r="A33" s="33" t="s">
        <v>28</v>
      </c>
      <c r="B33" s="20" t="s">
        <v>29</v>
      </c>
      <c r="C33" s="29">
        <f>SUM(C34:C37)</f>
        <v>55892</v>
      </c>
      <c r="D33" s="111">
        <f>SUM(D34:D37)</f>
        <v>59533</v>
      </c>
      <c r="E33" s="98">
        <f>D33/C33</f>
        <v>1.0651434910183926</v>
      </c>
    </row>
    <row r="34" spans="1:5" ht="38.25">
      <c r="A34" s="33" t="s">
        <v>107</v>
      </c>
      <c r="B34" s="21" t="s">
        <v>119</v>
      </c>
      <c r="C34" s="30">
        <v>35412</v>
      </c>
      <c r="D34" s="110">
        <v>38229</v>
      </c>
      <c r="E34" s="99">
        <f>D34/C34</f>
        <v>1.0795493053202305</v>
      </c>
    </row>
    <row r="35" spans="1:5" ht="12.75" customHeight="1" hidden="1">
      <c r="A35" s="33" t="s">
        <v>30</v>
      </c>
      <c r="B35" s="21" t="s">
        <v>31</v>
      </c>
      <c r="C35" s="30"/>
      <c r="D35" s="57">
        <v>0</v>
      </c>
      <c r="E35" s="74" t="e">
        <f>D35/C35</f>
        <v>#DIV/0!</v>
      </c>
    </row>
    <row r="36" spans="1:5" ht="38.25">
      <c r="A36" s="33" t="s">
        <v>108</v>
      </c>
      <c r="B36" s="21" t="s">
        <v>109</v>
      </c>
      <c r="C36" s="30">
        <v>980</v>
      </c>
      <c r="D36" s="110">
        <v>987</v>
      </c>
      <c r="E36" s="99">
        <f>D36/C36</f>
        <v>1.0071428571428571</v>
      </c>
    </row>
    <row r="37" spans="1:5" ht="39.75" customHeight="1">
      <c r="A37" s="33" t="s">
        <v>32</v>
      </c>
      <c r="B37" s="21" t="s">
        <v>33</v>
      </c>
      <c r="C37" s="30">
        <v>19500</v>
      </c>
      <c r="D37" s="110">
        <v>20317</v>
      </c>
      <c r="E37" s="99">
        <f>D37/C37</f>
        <v>1.041897435897436</v>
      </c>
    </row>
    <row r="38" spans="1:5" ht="6" customHeight="1">
      <c r="A38" s="33"/>
      <c r="B38" s="21"/>
      <c r="C38" s="31"/>
      <c r="D38" s="58"/>
      <c r="E38" s="77"/>
    </row>
    <row r="39" spans="1:5" ht="25.5">
      <c r="A39" s="33" t="s">
        <v>34</v>
      </c>
      <c r="B39" s="20" t="s">
        <v>35</v>
      </c>
      <c r="C39" s="29">
        <v>109</v>
      </c>
      <c r="D39" s="111">
        <v>11</v>
      </c>
      <c r="E39" s="98">
        <f>D39/C39</f>
        <v>0.10091743119266056</v>
      </c>
    </row>
    <row r="40" spans="1:5" ht="6.75" customHeight="1">
      <c r="A40" s="33"/>
      <c r="B40" s="21"/>
      <c r="C40" s="31"/>
      <c r="D40" s="58"/>
      <c r="E40" s="77"/>
    </row>
    <row r="41" spans="1:5" ht="38.25">
      <c r="A41" s="33" t="s">
        <v>36</v>
      </c>
      <c r="B41" s="20" t="s">
        <v>37</v>
      </c>
      <c r="C41" s="29">
        <f>SUM(C42)</f>
        <v>1000</v>
      </c>
      <c r="D41" s="111">
        <f>SUM(D42)</f>
        <v>998</v>
      </c>
      <c r="E41" s="98">
        <f>D41/C41</f>
        <v>0.998</v>
      </c>
    </row>
    <row r="42" spans="1:5" ht="38.25">
      <c r="A42" s="33" t="s">
        <v>38</v>
      </c>
      <c r="B42" s="21" t="s">
        <v>39</v>
      </c>
      <c r="C42" s="30">
        <v>1000</v>
      </c>
      <c r="D42" s="110">
        <v>998</v>
      </c>
      <c r="E42" s="99">
        <f>D42/C42</f>
        <v>0.998</v>
      </c>
    </row>
    <row r="43" spans="1:5" ht="6" customHeight="1">
      <c r="A43" s="33"/>
      <c r="B43" s="21"/>
      <c r="C43" s="31"/>
      <c r="D43" s="58"/>
      <c r="E43" s="77"/>
    </row>
    <row r="44" spans="1:5" ht="15.75">
      <c r="A44" s="33" t="s">
        <v>40</v>
      </c>
      <c r="B44" s="20" t="s">
        <v>41</v>
      </c>
      <c r="C44" s="29">
        <f>SUM(C45)</f>
        <v>459</v>
      </c>
      <c r="D44" s="110">
        <v>421</v>
      </c>
      <c r="E44" s="98">
        <f>D44/C44</f>
        <v>0.9172113289760349</v>
      </c>
    </row>
    <row r="45" spans="1:5" ht="15.75">
      <c r="A45" s="35" t="s">
        <v>110</v>
      </c>
      <c r="B45" s="21" t="s">
        <v>42</v>
      </c>
      <c r="C45" s="30">
        <v>459</v>
      </c>
      <c r="D45" s="110">
        <v>421</v>
      </c>
      <c r="E45" s="99">
        <f>D45/C45</f>
        <v>0.9172113289760349</v>
      </c>
    </row>
    <row r="46" spans="1:5" ht="5.25" customHeight="1">
      <c r="A46" s="35"/>
      <c r="B46" s="21"/>
      <c r="C46" s="30"/>
      <c r="D46" s="57"/>
      <c r="E46" s="99"/>
    </row>
    <row r="47" spans="1:5" ht="16.5" customHeight="1">
      <c r="A47" s="35" t="s">
        <v>147</v>
      </c>
      <c r="B47" s="20" t="s">
        <v>148</v>
      </c>
      <c r="C47" s="30">
        <f>SUM(C49)</f>
        <v>212</v>
      </c>
      <c r="D47" s="110">
        <f>SUM(D49)</f>
        <v>212</v>
      </c>
      <c r="E47" s="99">
        <f>D47/C47</f>
        <v>1</v>
      </c>
    </row>
    <row r="48" spans="1:5" ht="15.75">
      <c r="A48" s="35" t="s">
        <v>149</v>
      </c>
      <c r="B48" s="21" t="s">
        <v>150</v>
      </c>
      <c r="C48" s="30">
        <f>SUM(C47)</f>
        <v>212</v>
      </c>
      <c r="D48" s="110">
        <f>SUM(D47)</f>
        <v>212</v>
      </c>
      <c r="E48" s="99">
        <f>D48/C48</f>
        <v>1</v>
      </c>
    </row>
    <row r="49" spans="1:5" ht="15.75">
      <c r="A49" s="35" t="s">
        <v>151</v>
      </c>
      <c r="B49" s="21" t="s">
        <v>152</v>
      </c>
      <c r="C49" s="30">
        <v>212</v>
      </c>
      <c r="D49" s="110">
        <v>212</v>
      </c>
      <c r="E49" s="99">
        <f>D49/C49</f>
        <v>1</v>
      </c>
    </row>
    <row r="50" spans="1:5" ht="9" customHeight="1">
      <c r="A50" s="35"/>
      <c r="B50" s="21"/>
      <c r="C50" s="30"/>
      <c r="D50" s="57"/>
      <c r="E50" s="74"/>
    </row>
    <row r="51" spans="1:5" ht="15.75" customHeight="1" hidden="1">
      <c r="A51" s="35" t="s">
        <v>120</v>
      </c>
      <c r="B51" s="20" t="s">
        <v>43</v>
      </c>
      <c r="C51" s="29">
        <f>SUM(C52)</f>
        <v>0</v>
      </c>
      <c r="D51" s="56"/>
      <c r="E51" s="72" t="e">
        <f aca="true" t="shared" si="0" ref="E51:E57">D51/C51</f>
        <v>#DIV/0!</v>
      </c>
    </row>
    <row r="52" spans="1:5" ht="16.5" customHeight="1" hidden="1">
      <c r="A52" s="35" t="s">
        <v>121</v>
      </c>
      <c r="B52" s="20" t="s">
        <v>45</v>
      </c>
      <c r="C52" s="30">
        <f>SUM(C53)</f>
        <v>0</v>
      </c>
      <c r="D52" s="57"/>
      <c r="E52" s="72" t="e">
        <f t="shared" si="0"/>
        <v>#DIV/0!</v>
      </c>
    </row>
    <row r="53" spans="1:5" ht="27.75" customHeight="1" hidden="1">
      <c r="A53" s="35" t="s">
        <v>122</v>
      </c>
      <c r="B53" s="21" t="s">
        <v>46</v>
      </c>
      <c r="C53" s="30">
        <v>0</v>
      </c>
      <c r="D53" s="57"/>
      <c r="E53" s="72" t="e">
        <f t="shared" si="0"/>
        <v>#DIV/0!</v>
      </c>
    </row>
    <row r="54" spans="1:5" ht="10.5" customHeight="1" hidden="1">
      <c r="A54" s="35" t="s">
        <v>123</v>
      </c>
      <c r="B54" s="21"/>
      <c r="C54" s="30"/>
      <c r="D54" s="57"/>
      <c r="E54" s="72" t="e">
        <f t="shared" si="0"/>
        <v>#DIV/0!</v>
      </c>
    </row>
    <row r="55" spans="1:5" ht="15.75" customHeight="1">
      <c r="A55" s="35" t="s">
        <v>47</v>
      </c>
      <c r="B55" s="20" t="s">
        <v>48</v>
      </c>
      <c r="C55" s="29">
        <f>SUM(C56:C58)</f>
        <v>18693</v>
      </c>
      <c r="D55" s="111">
        <f>SUM(D56:D58)</f>
        <v>16448</v>
      </c>
      <c r="E55" s="98">
        <f t="shared" si="0"/>
        <v>0.8799015674316589</v>
      </c>
    </row>
    <row r="56" spans="1:5" ht="51">
      <c r="A56" s="35" t="s">
        <v>111</v>
      </c>
      <c r="B56" s="20" t="s">
        <v>112</v>
      </c>
      <c r="C56" s="30">
        <v>11022</v>
      </c>
      <c r="D56" s="110">
        <v>8777</v>
      </c>
      <c r="E56" s="99">
        <f t="shared" si="0"/>
        <v>0.7963164579931047</v>
      </c>
    </row>
    <row r="57" spans="1:5" ht="25.5">
      <c r="A57" s="35" t="s">
        <v>113</v>
      </c>
      <c r="B57" s="20" t="s">
        <v>114</v>
      </c>
      <c r="C57" s="30">
        <v>7671</v>
      </c>
      <c r="D57" s="110">
        <v>7671</v>
      </c>
      <c r="E57" s="99">
        <f t="shared" si="0"/>
        <v>1</v>
      </c>
    </row>
    <row r="58" spans="1:5" ht="25.5" hidden="1">
      <c r="A58" s="35" t="s">
        <v>83</v>
      </c>
      <c r="B58" s="20" t="s">
        <v>115</v>
      </c>
      <c r="C58" s="30">
        <v>0</v>
      </c>
      <c r="D58" s="57">
        <v>0</v>
      </c>
      <c r="E58" s="74"/>
    </row>
    <row r="59" spans="1:5" ht="7.5" customHeight="1">
      <c r="A59" s="35"/>
      <c r="B59" s="20"/>
      <c r="C59" s="31"/>
      <c r="D59" s="58"/>
      <c r="E59" s="77"/>
    </row>
    <row r="60" spans="1:5" ht="15.75">
      <c r="A60" s="36" t="s">
        <v>49</v>
      </c>
      <c r="B60" s="22" t="s">
        <v>50</v>
      </c>
      <c r="C60" s="29">
        <v>3603</v>
      </c>
      <c r="D60" s="111">
        <v>3272</v>
      </c>
      <c r="E60" s="98">
        <f>D60/C60</f>
        <v>0.9081321121287815</v>
      </c>
    </row>
    <row r="61" spans="1:5" ht="7.5" customHeight="1">
      <c r="A61" s="36"/>
      <c r="B61" s="22"/>
      <c r="C61" s="31"/>
      <c r="D61" s="58"/>
      <c r="E61" s="77"/>
    </row>
    <row r="62" spans="1:5" ht="13.5" customHeight="1">
      <c r="A62" s="36" t="s">
        <v>52</v>
      </c>
      <c r="B62" s="22" t="s">
        <v>53</v>
      </c>
      <c r="C62" s="29">
        <f>SUM(C63:C64)</f>
        <v>775</v>
      </c>
      <c r="D62" s="111">
        <f>SUM(D63:D64)</f>
        <v>833</v>
      </c>
      <c r="E62" s="98">
        <f>D62/C62</f>
        <v>1.0748387096774195</v>
      </c>
    </row>
    <row r="63" spans="1:5" ht="15.75">
      <c r="A63" s="36" t="s">
        <v>106</v>
      </c>
      <c r="B63" s="23" t="s">
        <v>54</v>
      </c>
      <c r="C63" s="30">
        <v>0</v>
      </c>
      <c r="D63" s="110">
        <v>72</v>
      </c>
      <c r="E63" s="101"/>
    </row>
    <row r="64" spans="1:5" ht="12.75" customHeight="1">
      <c r="A64" s="36" t="s">
        <v>105</v>
      </c>
      <c r="B64" s="23" t="s">
        <v>55</v>
      </c>
      <c r="C64" s="30">
        <v>775</v>
      </c>
      <c r="D64" s="110">
        <v>761</v>
      </c>
      <c r="E64" s="99">
        <f>D64/C64</f>
        <v>0.9819354838709677</v>
      </c>
    </row>
    <row r="65" spans="1:5" ht="7.5" customHeight="1">
      <c r="A65" s="36"/>
      <c r="B65" s="23"/>
      <c r="C65" s="73"/>
      <c r="D65" s="57"/>
      <c r="E65" s="74"/>
    </row>
    <row r="66" spans="1:5" ht="13.5" customHeight="1" hidden="1">
      <c r="A66" s="36" t="s">
        <v>56</v>
      </c>
      <c r="B66" s="22" t="s">
        <v>57</v>
      </c>
      <c r="C66" s="79"/>
      <c r="D66" s="56"/>
      <c r="E66" s="74"/>
    </row>
    <row r="67" spans="1:5" ht="15.75" hidden="1">
      <c r="A67" s="36" t="s">
        <v>58</v>
      </c>
      <c r="B67" s="23" t="s">
        <v>59</v>
      </c>
      <c r="C67" s="80"/>
      <c r="D67" s="57"/>
      <c r="E67" s="74"/>
    </row>
    <row r="68" spans="1:5" ht="9.75" customHeight="1" hidden="1">
      <c r="A68" s="36"/>
      <c r="B68" s="22"/>
      <c r="C68" s="76"/>
      <c r="D68" s="58"/>
      <c r="E68" s="77"/>
    </row>
    <row r="69" spans="1:5" s="7" customFormat="1" ht="18.75" customHeight="1">
      <c r="A69" s="37" t="s">
        <v>60</v>
      </c>
      <c r="B69" s="53" t="s">
        <v>61</v>
      </c>
      <c r="C69" s="84">
        <f>SUM(C70,C122,C126)</f>
        <v>537806</v>
      </c>
      <c r="D69" s="84">
        <f>SUM(D70,D122,D126)</f>
        <v>534937</v>
      </c>
      <c r="E69" s="109">
        <f>D69/C69</f>
        <v>0.9946653626028716</v>
      </c>
    </row>
    <row r="70" spans="1:5" ht="18.75">
      <c r="A70" s="36" t="s">
        <v>62</v>
      </c>
      <c r="B70" s="20" t="s">
        <v>63</v>
      </c>
      <c r="C70" s="85">
        <f>SUM(C71,C77,C94,C117)</f>
        <v>542931</v>
      </c>
      <c r="D70" s="85">
        <f>SUM(D71,D77,D94,D117)</f>
        <v>540064</v>
      </c>
      <c r="E70" s="102">
        <f>D70/C70</f>
        <v>0.9947194026496922</v>
      </c>
    </row>
    <row r="71" spans="1:5" ht="15.75">
      <c r="A71" s="36" t="s">
        <v>64</v>
      </c>
      <c r="B71" s="20" t="s">
        <v>65</v>
      </c>
      <c r="C71" s="29">
        <f>SUM(C73:C75)</f>
        <v>9971</v>
      </c>
      <c r="D71" s="111">
        <f>SUM(D73:D75)</f>
        <v>9971</v>
      </c>
      <c r="E71" s="98">
        <f>D71/C71</f>
        <v>1</v>
      </c>
    </row>
    <row r="72" spans="1:5" ht="12.75" customHeight="1">
      <c r="A72" s="36"/>
      <c r="B72" s="21" t="s">
        <v>51</v>
      </c>
      <c r="C72" s="29"/>
      <c r="D72" s="111"/>
      <c r="E72" s="81"/>
    </row>
    <row r="73" spans="1:5" ht="13.5" customHeight="1">
      <c r="A73" s="36" t="s">
        <v>104</v>
      </c>
      <c r="B73" s="15" t="s">
        <v>66</v>
      </c>
      <c r="C73" s="30">
        <v>718</v>
      </c>
      <c r="D73" s="110">
        <v>718</v>
      </c>
      <c r="E73" s="99">
        <f>D73/C73</f>
        <v>1</v>
      </c>
    </row>
    <row r="74" spans="1:5" ht="14.25" customHeight="1" hidden="1">
      <c r="A74" s="36" t="s">
        <v>80</v>
      </c>
      <c r="B74" s="15" t="s">
        <v>81</v>
      </c>
      <c r="C74" s="30"/>
      <c r="D74" s="57"/>
      <c r="E74" s="99" t="e">
        <f>D74/C74</f>
        <v>#DIV/0!</v>
      </c>
    </row>
    <row r="75" spans="1:5" ht="14.25" customHeight="1">
      <c r="A75" s="36" t="s">
        <v>103</v>
      </c>
      <c r="B75" s="15" t="s">
        <v>81</v>
      </c>
      <c r="C75" s="30">
        <v>9253</v>
      </c>
      <c r="D75" s="110">
        <v>9253</v>
      </c>
      <c r="E75" s="99">
        <f>D75/C75</f>
        <v>1</v>
      </c>
    </row>
    <row r="76" spans="1:5" s="9" customFormat="1" ht="9" customHeight="1">
      <c r="A76" s="36"/>
      <c r="B76" s="15"/>
      <c r="C76" s="31"/>
      <c r="D76" s="58"/>
      <c r="E76" s="74"/>
    </row>
    <row r="77" spans="1:5" s="9" customFormat="1" ht="15" customHeight="1">
      <c r="A77" s="36" t="s">
        <v>141</v>
      </c>
      <c r="B77" s="20" t="s">
        <v>142</v>
      </c>
      <c r="C77" s="85">
        <f>SUM(C79:C92)</f>
        <v>124927</v>
      </c>
      <c r="D77" s="85">
        <f>SUM(D79:D92)</f>
        <v>124911</v>
      </c>
      <c r="E77" s="102">
        <f>D77/C77</f>
        <v>0.9998719252043193</v>
      </c>
    </row>
    <row r="78" spans="1:5" s="9" customFormat="1" ht="12" customHeight="1">
      <c r="A78" s="36"/>
      <c r="B78" s="64" t="s">
        <v>51</v>
      </c>
      <c r="C78" s="31"/>
      <c r="D78" s="58"/>
      <c r="E78" s="74"/>
    </row>
    <row r="79" spans="1:5" s="9" customFormat="1" ht="12" customHeight="1">
      <c r="A79" s="36" t="s">
        <v>181</v>
      </c>
      <c r="B79" s="15" t="s">
        <v>182</v>
      </c>
      <c r="C79" s="30">
        <v>3310</v>
      </c>
      <c r="D79" s="110">
        <v>3310</v>
      </c>
      <c r="E79" s="99">
        <f aca="true" t="shared" si="1" ref="E79:E92">D79/C79</f>
        <v>1</v>
      </c>
    </row>
    <row r="80" spans="1:5" s="9" customFormat="1" ht="14.25" customHeight="1">
      <c r="A80" s="36" t="s">
        <v>175</v>
      </c>
      <c r="B80" s="15" t="s">
        <v>176</v>
      </c>
      <c r="C80" s="30">
        <v>433</v>
      </c>
      <c r="D80" s="110">
        <v>433</v>
      </c>
      <c r="E80" s="99">
        <f t="shared" si="1"/>
        <v>1</v>
      </c>
    </row>
    <row r="81" spans="1:5" s="9" customFormat="1" ht="14.25" customHeight="1">
      <c r="A81" s="36" t="s">
        <v>177</v>
      </c>
      <c r="B81" s="15" t="s">
        <v>178</v>
      </c>
      <c r="C81" s="30">
        <v>1072</v>
      </c>
      <c r="D81" s="110">
        <v>1072</v>
      </c>
      <c r="E81" s="99">
        <f t="shared" si="1"/>
        <v>1</v>
      </c>
    </row>
    <row r="82" spans="1:5" s="9" customFormat="1" ht="48" customHeight="1">
      <c r="A82" s="36" t="s">
        <v>184</v>
      </c>
      <c r="B82" s="15" t="s">
        <v>185</v>
      </c>
      <c r="C82" s="30">
        <v>833</v>
      </c>
      <c r="D82" s="110">
        <v>833</v>
      </c>
      <c r="E82" s="99">
        <f t="shared" si="1"/>
        <v>1</v>
      </c>
    </row>
    <row r="83" spans="1:5" s="9" customFormat="1" ht="13.5" customHeight="1">
      <c r="A83" s="36" t="s">
        <v>169</v>
      </c>
      <c r="B83" s="15" t="s">
        <v>170</v>
      </c>
      <c r="C83" s="30">
        <v>68545</v>
      </c>
      <c r="D83" s="110">
        <v>68545</v>
      </c>
      <c r="E83" s="99">
        <f t="shared" si="1"/>
        <v>1</v>
      </c>
    </row>
    <row r="84" spans="1:5" s="9" customFormat="1" ht="25.5" customHeight="1">
      <c r="A84" s="36" t="s">
        <v>157</v>
      </c>
      <c r="B84" s="15" t="s">
        <v>158</v>
      </c>
      <c r="C84" s="30">
        <v>1861</v>
      </c>
      <c r="D84" s="110">
        <v>1861</v>
      </c>
      <c r="E84" s="99">
        <f t="shared" si="1"/>
        <v>1</v>
      </c>
    </row>
    <row r="85" spans="1:5" s="9" customFormat="1" ht="26.25" customHeight="1">
      <c r="A85" s="36" t="s">
        <v>153</v>
      </c>
      <c r="B85" s="15" t="s">
        <v>154</v>
      </c>
      <c r="C85" s="30">
        <v>32495</v>
      </c>
      <c r="D85" s="110">
        <v>32494</v>
      </c>
      <c r="E85" s="99">
        <f t="shared" si="1"/>
        <v>0.9999692260347746</v>
      </c>
    </row>
    <row r="86" spans="1:5" s="9" customFormat="1" ht="50.25" customHeight="1">
      <c r="A86" s="36" t="s">
        <v>143</v>
      </c>
      <c r="B86" s="15" t="s">
        <v>144</v>
      </c>
      <c r="C86" s="30">
        <v>2893</v>
      </c>
      <c r="D86" s="110">
        <v>2893</v>
      </c>
      <c r="E86" s="99">
        <f t="shared" si="1"/>
        <v>1</v>
      </c>
    </row>
    <row r="87" spans="1:5" s="9" customFormat="1" ht="35.25" customHeight="1">
      <c r="A87" s="36" t="s">
        <v>155</v>
      </c>
      <c r="B87" s="15" t="s">
        <v>156</v>
      </c>
      <c r="C87" s="30">
        <v>10549</v>
      </c>
      <c r="D87" s="110">
        <v>10549</v>
      </c>
      <c r="E87" s="99">
        <f t="shared" si="1"/>
        <v>1</v>
      </c>
    </row>
    <row r="88" spans="1:5" s="9" customFormat="1" ht="35.25" customHeight="1">
      <c r="A88" s="36" t="s">
        <v>164</v>
      </c>
      <c r="B88" s="15" t="s">
        <v>180</v>
      </c>
      <c r="C88" s="30">
        <v>1000</v>
      </c>
      <c r="D88" s="110">
        <v>1000</v>
      </c>
      <c r="E88" s="99">
        <f t="shared" si="1"/>
        <v>1</v>
      </c>
    </row>
    <row r="89" spans="1:5" s="9" customFormat="1" ht="48.75" customHeight="1">
      <c r="A89" s="36" t="s">
        <v>171</v>
      </c>
      <c r="B89" s="15" t="s">
        <v>172</v>
      </c>
      <c r="C89" s="30">
        <v>500</v>
      </c>
      <c r="D89" s="110">
        <v>500</v>
      </c>
      <c r="E89" s="99">
        <f t="shared" si="1"/>
        <v>1</v>
      </c>
    </row>
    <row r="90" spans="1:5" s="9" customFormat="1" ht="35.25" customHeight="1">
      <c r="A90" s="36" t="s">
        <v>173</v>
      </c>
      <c r="B90" s="15" t="s">
        <v>174</v>
      </c>
      <c r="C90" s="30">
        <v>832</v>
      </c>
      <c r="D90" s="110">
        <v>817</v>
      </c>
      <c r="E90" s="99">
        <f t="shared" si="1"/>
        <v>0.9819711538461539</v>
      </c>
    </row>
    <row r="91" spans="1:5" s="9" customFormat="1" ht="51.75" customHeight="1">
      <c r="A91" s="36" t="s">
        <v>191</v>
      </c>
      <c r="B91" s="15" t="s">
        <v>192</v>
      </c>
      <c r="C91" s="30">
        <v>247</v>
      </c>
      <c r="D91" s="110">
        <v>247</v>
      </c>
      <c r="E91" s="99">
        <f t="shared" si="1"/>
        <v>1</v>
      </c>
    </row>
    <row r="92" spans="1:5" s="9" customFormat="1" ht="48" customHeight="1">
      <c r="A92" s="36" t="s">
        <v>186</v>
      </c>
      <c r="B92" s="15" t="s">
        <v>187</v>
      </c>
      <c r="C92" s="30">
        <v>357</v>
      </c>
      <c r="D92" s="110">
        <v>357</v>
      </c>
      <c r="E92" s="99">
        <f t="shared" si="1"/>
        <v>1</v>
      </c>
    </row>
    <row r="93" spans="1:5" s="9" customFormat="1" ht="9" customHeight="1">
      <c r="A93" s="36"/>
      <c r="B93" s="15"/>
      <c r="C93" s="31"/>
      <c r="D93" s="58"/>
      <c r="E93" s="77"/>
    </row>
    <row r="94" spans="1:5" s="40" customFormat="1" ht="15.75" customHeight="1">
      <c r="A94" s="41" t="s">
        <v>67</v>
      </c>
      <c r="B94" s="46" t="s">
        <v>68</v>
      </c>
      <c r="C94" s="86">
        <f>SUM(C96:C98,C102,C104:C107,C112:C115)</f>
        <v>383227</v>
      </c>
      <c r="D94" s="86">
        <f>SUM(D96:D98,D102,D104:D107,D112:D115)</f>
        <v>380376</v>
      </c>
      <c r="E94" s="98">
        <f>D94/C94</f>
        <v>0.9925605450555415</v>
      </c>
    </row>
    <row r="95" spans="1:5" s="42" customFormat="1" ht="11.25" customHeight="1">
      <c r="A95" s="41"/>
      <c r="B95" s="46" t="s">
        <v>51</v>
      </c>
      <c r="C95" s="87"/>
      <c r="D95" s="60"/>
      <c r="E95" s="82"/>
    </row>
    <row r="96" spans="1:5" s="40" customFormat="1" ht="24">
      <c r="A96" s="41" t="s">
        <v>100</v>
      </c>
      <c r="B96" s="39" t="s">
        <v>90</v>
      </c>
      <c r="C96" s="88">
        <v>2491</v>
      </c>
      <c r="D96" s="88">
        <v>2491</v>
      </c>
      <c r="E96" s="98">
        <f>D96/C96</f>
        <v>1</v>
      </c>
    </row>
    <row r="97" spans="1:5" s="42" customFormat="1" ht="24">
      <c r="A97" s="41" t="s">
        <v>118</v>
      </c>
      <c r="B97" s="39" t="s">
        <v>127</v>
      </c>
      <c r="C97" s="88">
        <v>1875</v>
      </c>
      <c r="D97" s="88">
        <v>1875</v>
      </c>
      <c r="E97" s="98">
        <f>D97/C97</f>
        <v>1</v>
      </c>
    </row>
    <row r="98" spans="1:5" s="40" customFormat="1" ht="24">
      <c r="A98" s="41" t="s">
        <v>99</v>
      </c>
      <c r="B98" s="39" t="s">
        <v>128</v>
      </c>
      <c r="C98" s="88">
        <f>SUM(C100:C101)</f>
        <v>19342</v>
      </c>
      <c r="D98" s="113">
        <f>SUM(D100:D101)</f>
        <v>19219</v>
      </c>
      <c r="E98" s="98">
        <f>D98/C98</f>
        <v>0.99364078171854</v>
      </c>
    </row>
    <row r="99" spans="1:5" s="42" customFormat="1" ht="12" customHeight="1">
      <c r="A99" s="41"/>
      <c r="B99" s="39" t="s">
        <v>51</v>
      </c>
      <c r="C99" s="89"/>
      <c r="D99" s="114"/>
      <c r="E99" s="103"/>
    </row>
    <row r="100" spans="1:5" s="40" customFormat="1" ht="15" customHeight="1">
      <c r="A100" s="44" t="s">
        <v>98</v>
      </c>
      <c r="B100" s="45" t="s">
        <v>129</v>
      </c>
      <c r="C100" s="90">
        <v>16692</v>
      </c>
      <c r="D100" s="115">
        <v>16569</v>
      </c>
      <c r="E100" s="104">
        <f>D100/C100</f>
        <v>0.9926312005751258</v>
      </c>
    </row>
    <row r="101" spans="1:5" s="40" customFormat="1" ht="12.75" customHeight="1">
      <c r="A101" s="44" t="s">
        <v>97</v>
      </c>
      <c r="B101" s="45" t="s">
        <v>69</v>
      </c>
      <c r="C101" s="90">
        <v>2650</v>
      </c>
      <c r="D101" s="90">
        <v>2650</v>
      </c>
      <c r="E101" s="104">
        <f>D101/C101</f>
        <v>1</v>
      </c>
    </row>
    <row r="102" spans="1:5" s="47" customFormat="1" ht="24" customHeight="1">
      <c r="A102" s="41" t="s">
        <v>102</v>
      </c>
      <c r="B102" s="39" t="s">
        <v>131</v>
      </c>
      <c r="C102" s="91">
        <v>1784</v>
      </c>
      <c r="D102" s="91">
        <v>1784</v>
      </c>
      <c r="E102" s="105">
        <f aca="true" t="shared" si="2" ref="E102:E107">D102/C102</f>
        <v>1</v>
      </c>
    </row>
    <row r="103" spans="1:5" s="40" customFormat="1" ht="26.25" customHeight="1" hidden="1">
      <c r="A103" s="48" t="s">
        <v>78</v>
      </c>
      <c r="B103" s="49" t="s">
        <v>79</v>
      </c>
      <c r="C103" s="92"/>
      <c r="D103" s="65"/>
      <c r="E103" s="83" t="e">
        <f t="shared" si="2"/>
        <v>#DIV/0!</v>
      </c>
    </row>
    <row r="104" spans="1:5" s="40" customFormat="1" ht="37.5" customHeight="1">
      <c r="A104" s="61" t="s">
        <v>101</v>
      </c>
      <c r="B104" s="39" t="s">
        <v>130</v>
      </c>
      <c r="C104" s="88">
        <v>967</v>
      </c>
      <c r="D104" s="88">
        <v>967</v>
      </c>
      <c r="E104" s="105">
        <f t="shared" si="2"/>
        <v>1</v>
      </c>
    </row>
    <row r="105" spans="1:5" s="40" customFormat="1" ht="39" customHeight="1">
      <c r="A105" s="41" t="s">
        <v>70</v>
      </c>
      <c r="B105" s="39" t="s">
        <v>140</v>
      </c>
      <c r="C105" s="88">
        <v>7623</v>
      </c>
      <c r="D105" s="88">
        <v>7623</v>
      </c>
      <c r="E105" s="98">
        <f t="shared" si="2"/>
        <v>1</v>
      </c>
    </row>
    <row r="106" spans="1:5" s="40" customFormat="1" ht="17.25" customHeight="1">
      <c r="A106" s="41" t="s">
        <v>87</v>
      </c>
      <c r="B106" s="39" t="s">
        <v>132</v>
      </c>
      <c r="C106" s="88">
        <v>33720</v>
      </c>
      <c r="D106" s="88">
        <v>33720</v>
      </c>
      <c r="E106" s="98">
        <f t="shared" si="2"/>
        <v>1</v>
      </c>
    </row>
    <row r="107" spans="1:5" s="40" customFormat="1" ht="25.5" customHeight="1">
      <c r="A107" s="43" t="s">
        <v>95</v>
      </c>
      <c r="B107" s="39" t="s">
        <v>133</v>
      </c>
      <c r="C107" s="88">
        <f>SUM(C109:C111)</f>
        <v>7767</v>
      </c>
      <c r="D107" s="113">
        <f>SUM(D109:D111)</f>
        <v>7766</v>
      </c>
      <c r="E107" s="98">
        <f t="shared" si="2"/>
        <v>0.9998712501609373</v>
      </c>
    </row>
    <row r="108" spans="1:5" s="40" customFormat="1" ht="12" customHeight="1">
      <c r="A108" s="50"/>
      <c r="B108" s="49" t="s">
        <v>51</v>
      </c>
      <c r="C108" s="93"/>
      <c r="D108" s="121"/>
      <c r="E108" s="106"/>
    </row>
    <row r="109" spans="1:5" s="42" customFormat="1" ht="36">
      <c r="A109" s="43" t="s">
        <v>93</v>
      </c>
      <c r="B109" s="45" t="s">
        <v>134</v>
      </c>
      <c r="C109" s="94">
        <v>7201</v>
      </c>
      <c r="D109" s="116">
        <v>7201</v>
      </c>
      <c r="E109" s="107">
        <f aca="true" t="shared" si="3" ref="E109:E126">D109/C109</f>
        <v>1</v>
      </c>
    </row>
    <row r="110" spans="1:5" s="42" customFormat="1" ht="36">
      <c r="A110" s="43" t="s">
        <v>92</v>
      </c>
      <c r="B110" s="45" t="s">
        <v>135</v>
      </c>
      <c r="C110" s="95">
        <v>511</v>
      </c>
      <c r="D110" s="117">
        <v>511</v>
      </c>
      <c r="E110" s="107">
        <f t="shared" si="3"/>
        <v>1</v>
      </c>
    </row>
    <row r="111" spans="1:5" s="42" customFormat="1" ht="36">
      <c r="A111" s="43" t="s">
        <v>91</v>
      </c>
      <c r="B111" s="45" t="s">
        <v>136</v>
      </c>
      <c r="C111" s="95">
        <v>55</v>
      </c>
      <c r="D111" s="117">
        <v>54</v>
      </c>
      <c r="E111" s="107">
        <f t="shared" si="3"/>
        <v>0.9818181818181818</v>
      </c>
    </row>
    <row r="112" spans="1:5" s="42" customFormat="1" ht="36">
      <c r="A112" s="43" t="s">
        <v>145</v>
      </c>
      <c r="B112" s="45" t="s">
        <v>179</v>
      </c>
      <c r="C112" s="88">
        <v>896</v>
      </c>
      <c r="D112" s="113">
        <v>895</v>
      </c>
      <c r="E112" s="98">
        <f t="shared" si="3"/>
        <v>0.9988839285714286</v>
      </c>
    </row>
    <row r="113" spans="1:5" s="42" customFormat="1" ht="84">
      <c r="A113" s="43" t="s">
        <v>96</v>
      </c>
      <c r="B113" s="45" t="s">
        <v>137</v>
      </c>
      <c r="C113" s="88">
        <v>178649</v>
      </c>
      <c r="D113" s="88">
        <v>178649</v>
      </c>
      <c r="E113" s="98">
        <f t="shared" si="3"/>
        <v>1</v>
      </c>
    </row>
    <row r="114" spans="1:5" s="42" customFormat="1" ht="48.75" customHeight="1">
      <c r="A114" s="43" t="s">
        <v>138</v>
      </c>
      <c r="B114" s="45" t="s">
        <v>139</v>
      </c>
      <c r="C114" s="108">
        <v>122799</v>
      </c>
      <c r="D114" s="108">
        <v>120138</v>
      </c>
      <c r="E114" s="98">
        <f t="shared" si="3"/>
        <v>0.978330442430313</v>
      </c>
    </row>
    <row r="115" spans="1:5" s="42" customFormat="1" ht="36">
      <c r="A115" s="43" t="s">
        <v>94</v>
      </c>
      <c r="B115" s="45" t="s">
        <v>159</v>
      </c>
      <c r="C115" s="88">
        <v>5314</v>
      </c>
      <c r="D115" s="113">
        <v>5249</v>
      </c>
      <c r="E115" s="98">
        <f t="shared" si="3"/>
        <v>0.987768159578472</v>
      </c>
    </row>
    <row r="116" spans="1:5" s="42" customFormat="1" ht="10.5" customHeight="1">
      <c r="A116" s="43"/>
      <c r="B116" s="45"/>
      <c r="C116" s="88"/>
      <c r="D116" s="69"/>
      <c r="E116" s="72"/>
    </row>
    <row r="117" spans="1:5" s="42" customFormat="1" ht="13.5" customHeight="1">
      <c r="A117" s="43" t="s">
        <v>165</v>
      </c>
      <c r="B117" s="39" t="s">
        <v>166</v>
      </c>
      <c r="C117" s="88">
        <f>SUM(C119:C120)</f>
        <v>24806</v>
      </c>
      <c r="D117" s="88">
        <f>SUM(D119:D120)</f>
        <v>24806</v>
      </c>
      <c r="E117" s="98">
        <f t="shared" si="3"/>
        <v>1</v>
      </c>
    </row>
    <row r="118" spans="1:5" s="42" customFormat="1" ht="15.75">
      <c r="A118" s="43"/>
      <c r="B118" s="45" t="s">
        <v>51</v>
      </c>
      <c r="C118" s="88"/>
      <c r="D118" s="113"/>
      <c r="E118" s="98"/>
    </row>
    <row r="119" spans="1:5" s="42" customFormat="1" ht="15.75">
      <c r="A119" s="43" t="s">
        <v>167</v>
      </c>
      <c r="B119" s="45" t="s">
        <v>168</v>
      </c>
      <c r="C119" s="96">
        <v>5670</v>
      </c>
      <c r="D119" s="118">
        <v>5670</v>
      </c>
      <c r="E119" s="99">
        <f t="shared" si="3"/>
        <v>1</v>
      </c>
    </row>
    <row r="120" spans="1:5" s="42" customFormat="1" ht="24">
      <c r="A120" s="43" t="s">
        <v>188</v>
      </c>
      <c r="B120" s="45" t="s">
        <v>189</v>
      </c>
      <c r="C120" s="96">
        <v>19136</v>
      </c>
      <c r="D120" s="96">
        <v>19136</v>
      </c>
      <c r="E120" s="99">
        <f t="shared" si="3"/>
        <v>1</v>
      </c>
    </row>
    <row r="121" spans="1:5" s="42" customFormat="1" ht="6.75" customHeight="1">
      <c r="A121" s="43"/>
      <c r="B121" s="45"/>
      <c r="C121" s="88"/>
      <c r="D121" s="69"/>
      <c r="E121" s="72"/>
    </row>
    <row r="122" spans="1:5" s="42" customFormat="1" ht="15.75">
      <c r="A122" s="66" t="s">
        <v>160</v>
      </c>
      <c r="B122" s="67" t="s">
        <v>161</v>
      </c>
      <c r="C122" s="88">
        <f>SUM(C124)</f>
        <v>600</v>
      </c>
      <c r="D122" s="88">
        <f>SUM(D124)</f>
        <v>598</v>
      </c>
      <c r="E122" s="98">
        <f t="shared" si="3"/>
        <v>0.9966666666666667</v>
      </c>
    </row>
    <row r="123" spans="1:5" s="42" customFormat="1" ht="12" customHeight="1">
      <c r="A123" s="66"/>
      <c r="B123" s="68" t="s">
        <v>51</v>
      </c>
      <c r="C123" s="88"/>
      <c r="D123" s="113"/>
      <c r="E123" s="98"/>
    </row>
    <row r="124" spans="1:5" s="42" customFormat="1" ht="18.75" customHeight="1">
      <c r="A124" s="66" t="s">
        <v>162</v>
      </c>
      <c r="B124" s="68" t="s">
        <v>163</v>
      </c>
      <c r="C124" s="96">
        <v>600</v>
      </c>
      <c r="D124" s="118">
        <v>598</v>
      </c>
      <c r="E124" s="98">
        <f t="shared" si="3"/>
        <v>0.9966666666666667</v>
      </c>
    </row>
    <row r="125" spans="1:5" s="42" customFormat="1" ht="8.25" customHeight="1">
      <c r="A125" s="66"/>
      <c r="B125" s="68"/>
      <c r="C125" s="97"/>
      <c r="D125" s="119"/>
      <c r="E125" s="72"/>
    </row>
    <row r="126" spans="1:5" s="42" customFormat="1" ht="24" customHeight="1">
      <c r="A126" s="41" t="s">
        <v>85</v>
      </c>
      <c r="B126" s="39" t="s">
        <v>86</v>
      </c>
      <c r="C126" s="97">
        <v>-5725</v>
      </c>
      <c r="D126" s="119">
        <v>-5725</v>
      </c>
      <c r="E126" s="98">
        <f t="shared" si="3"/>
        <v>1</v>
      </c>
    </row>
    <row r="127" spans="1:5" s="42" customFormat="1" ht="7.5" customHeight="1">
      <c r="A127" s="41"/>
      <c r="B127" s="39"/>
      <c r="C127" s="97"/>
      <c r="D127" s="55"/>
      <c r="E127" s="72"/>
    </row>
    <row r="128" spans="1:5" ht="23.25" customHeight="1">
      <c r="A128" s="38"/>
      <c r="B128" s="54" t="s">
        <v>71</v>
      </c>
      <c r="C128" s="28">
        <f>SUM(C6,C69)</f>
        <v>1085784</v>
      </c>
      <c r="D128" s="120">
        <f>SUM(D6,D69)</f>
        <v>1075610</v>
      </c>
      <c r="E128" s="109">
        <f>D128/C128</f>
        <v>0.9906298121910067</v>
      </c>
    </row>
    <row r="129" spans="2:4" ht="6.75" customHeight="1">
      <c r="B129" s="10" t="s">
        <v>72</v>
      </c>
      <c r="C129" s="11"/>
      <c r="D129" s="11">
        <f>SUM(D23,D29,D44,D51,D60,D62,D66)</f>
        <v>6327</v>
      </c>
    </row>
    <row r="130" spans="2:5" ht="2.25" customHeight="1">
      <c r="B130" s="10" t="s">
        <v>73</v>
      </c>
      <c r="C130" s="12">
        <f>D6</f>
        <v>540673</v>
      </c>
      <c r="D130" s="13"/>
      <c r="E130" s="2"/>
    </row>
    <row r="131" spans="2:5" ht="15">
      <c r="B131" s="10" t="s">
        <v>74</v>
      </c>
      <c r="C131" s="12">
        <f>SUM(D71)</f>
        <v>9971</v>
      </c>
      <c r="D131" s="14"/>
      <c r="E131" s="2"/>
    </row>
    <row r="132" spans="2:5" ht="15">
      <c r="B132" s="10" t="s">
        <v>75</v>
      </c>
      <c r="C132" s="12" t="e">
        <f>SUM(#REF!)</f>
        <v>#REF!</v>
      </c>
      <c r="D132" s="14" t="s">
        <v>44</v>
      </c>
      <c r="E132" s="2"/>
    </row>
    <row r="133" spans="2:5" ht="15">
      <c r="B133" s="10" t="s">
        <v>76</v>
      </c>
      <c r="C133" s="12">
        <f>D94</f>
        <v>380376</v>
      </c>
      <c r="D133" s="14"/>
      <c r="E133" s="2"/>
    </row>
    <row r="134" spans="2:5" ht="15">
      <c r="B134" s="10" t="s">
        <v>77</v>
      </c>
      <c r="C134" s="12" t="e">
        <f>#REF!</f>
        <v>#REF!</v>
      </c>
      <c r="D134" s="14"/>
      <c r="E134" s="2"/>
    </row>
    <row r="148" ht="15" hidden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874015748031497" right="0.3937007874015748" top="0.3937007874015748" bottom="0.1968503937007874" header="0" footer="0"/>
  <pageSetup cellComments="atEnd" horizontalDpi="1200" verticalDpi="1200" orientation="landscape" paperSize="9" r:id="rId2"/>
  <rowBreaks count="5" manualBreakCount="5">
    <brk id="34" max="255" man="1"/>
    <brk id="64" max="255" man="1"/>
    <brk id="90" max="4" man="1"/>
    <brk id="110" max="255" man="1"/>
    <brk id="1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Spiridonova</cp:lastModifiedBy>
  <cp:lastPrinted>2015-01-22T11:24:00Z</cp:lastPrinted>
  <dcterms:created xsi:type="dcterms:W3CDTF">2010-08-06T05:41:33Z</dcterms:created>
  <dcterms:modified xsi:type="dcterms:W3CDTF">2015-01-22T11:24:46Z</dcterms:modified>
  <cp:category/>
  <cp:version/>
  <cp:contentType/>
  <cp:contentStatus/>
</cp:coreProperties>
</file>