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10" windowHeight="5715" tabRatio="601" activeTab="0"/>
  </bookViews>
  <sheets>
    <sheet name="Лист1" sheetId="1" r:id="rId1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<sst xmlns="http://schemas.openxmlformats.org/spreadsheetml/2006/main" count="165" uniqueCount="162">
  <si>
    <t>(тыс.руб.)</t>
  </si>
  <si>
    <t>Код бюджетной 
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</si>
  <si>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</si>
  <si>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</si>
  <si>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</si>
  <si>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</si>
  <si>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</si>
  <si>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</si>
  <si>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 xml:space="preserve">Налог на доходы физических лиц </t>
  </si>
  <si>
    <t xml:space="preserve">000 1 05 00000 00 0000 000 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</si>
  <si>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</si>
  <si>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</si>
  <si>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</si>
  <si>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</si>
  <si>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</si>
  <si>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 xml:space="preserve">182 1 06 01000 00 0000 110 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</si>
  <si>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</si>
  <si>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</si>
  <si>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</si>
  <si>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</si>
  <si>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</si>
  <si>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>182 1 08 03010 01 0000 110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</si>
  <si>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</si>
  <si>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001 1 08 07150 01 0000 110</t>
  </si>
  <si>
    <t>Госпошлина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</si>
  <si>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</si>
  <si>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</si>
  <si>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</si>
  <si>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</si>
  <si>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</si>
  <si>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</si>
  <si>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МАУ)</t>
  </si>
  <si>
    <t>001 1 11 07014 04 0000 120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</si>
  <si>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</si>
  <si>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</si>
  <si>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</si>
  <si>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001 1 11 09044 04 0000 120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</si>
  <si>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</si>
  <si>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</si>
  <si>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</si>
  <si>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</si>
  <si>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</si>
  <si>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 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</si>
  <si>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</si>
  <si>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</si>
  <si>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</si>
  <si>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</si>
  <si>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</si>
  <si>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</si>
  <si>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>в том числе:</t>
  </si>
  <si>
    <t>000 1 17 00000 00 0000 000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</si>
  <si>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</si>
  <si>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</si>
  <si>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</si>
  <si>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000 11900000 00 0000 000</t>
  </si>
  <si>
    <t>ВОЗВРАТ ОСТАТКОВ СУБСИДИЙ И СУБВЕНЦИЙ ПРОШЛЫХ ЛЕТ</t>
  </si>
  <si>
    <t>001 11904000 04 0000 151</t>
  </si>
  <si>
    <t>Возврат остатков субсидий и субвенций из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</si>
  <si>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</si>
  <si>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</si>
  <si>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</si>
  <si>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</si>
  <si>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000 202 01000 00 0000 151</t>
  </si>
  <si>
    <t>Дотации бюджетам субъектов РФ и муниципальных образований</t>
  </si>
  <si>
    <t xml:space="preserve">Дотации бюджетам городских округов на выравнивание  бюджетной обеспеченности </t>
  </si>
  <si>
    <t>000 2 02 03000 00 0000 151</t>
  </si>
  <si>
    <t>Субвенции бюджетам субъектов РФ и муниципальных образований</t>
  </si>
  <si>
    <t>~ на обеспечение предоставления гражданам субсидий на оплату жилого помещения и коммунальных услуг</t>
  </si>
  <si>
    <t>001 2 02 03024 04 0003 151</t>
  </si>
  <si>
    <t>ВСЕГО ДОХОДОВ:</t>
  </si>
  <si>
    <t>Прочие</t>
  </si>
  <si>
    <t xml:space="preserve">Налоговые и неналоговые доходы, безвозмездные поступления </t>
  </si>
  <si>
    <t>Дотации</t>
  </si>
  <si>
    <t>Субсидии</t>
  </si>
  <si>
    <t>Субвенции</t>
  </si>
  <si>
    <t>Трансферты</t>
  </si>
  <si>
    <t>001 2 02 03002 04 0000 151</t>
  </si>
  <si>
    <t>~ субвенции бюджетам городских округов на осуществление государственных полномочий Российской Федерации по подготовке и проведению Всероссийской переписи населения 2010 года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</si>
  <si>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</si>
  <si>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</si>
  <si>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% испол-нения к плану года</t>
  </si>
  <si>
    <t xml:space="preserve">001 1 14 06024 04 0000 430 </t>
  </si>
  <si>
    <t>001 1 09 00000 00 0000 000</t>
  </si>
  <si>
    <t>001 2 19 0400004  0000 151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</si>
  <si>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</si>
  <si>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182 1 05 01000 00 0000 110</t>
  </si>
  <si>
    <t>Налог, взимаемый в связи с применением упрощенной системы налогообложения</t>
  </si>
  <si>
    <t>001 2 02 03029 04 0003 151</t>
  </si>
  <si>
    <t>001 2 02 03029 04 0002 151</t>
  </si>
  <si>
    <t>001 2 02 03029 04 0001 151</t>
  </si>
  <si>
    <t>001 2 02 03029 04 0000 151</t>
  </si>
  <si>
    <t>001 2 02 03999 04 0001 151</t>
  </si>
  <si>
    <t>001 2 02 03022 04 0002 151</t>
  </si>
  <si>
    <t>001 2 02 03022 04 0001 151</t>
  </si>
  <si>
    <t>001 2 02 03022 04 0000 151</t>
  </si>
  <si>
    <t>001 2 02 03015 04 0000 151</t>
  </si>
  <si>
    <t>001 2 02 03024 04 0002 151</t>
  </si>
  <si>
    <t>001 2 02 03024 04 0001 151</t>
  </si>
  <si>
    <t>001 2 02 01001 04 0000 151</t>
  </si>
  <si>
    <t>001 1 17 05040 04 0001 180</t>
  </si>
  <si>
    <t>001 1 17 01040 04 0000 180</t>
  </si>
  <si>
    <t>000 1 11 05012 04 0000 120</t>
  </si>
  <si>
    <t>001 1 11 05024 04 0000 120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</si>
  <si>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</si>
  <si>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048 1 12 01000 01 0000 120 </t>
  </si>
  <si>
    <t xml:space="preserve">001 1 14 02043 04 0000 410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</si>
  <si>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</si>
  <si>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001 1 14 06012 04 0000 430 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</si>
  <si>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</si>
  <si>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</si>
  <si>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182 1 05 04010 02 0000 110</t>
  </si>
  <si>
    <t>Налог, взимаемый в связи с применением патентной системы налогообложения</t>
  </si>
  <si>
    <t>001 2 02 03021 04 0000 151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</si>
  <si>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</si>
  <si>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4 1 14 00000 00 0000 000 </t>
  </si>
  <si>
    <t xml:space="preserve">3 1 14 00000 00 0000 000 </t>
  </si>
  <si>
    <t xml:space="preserve">2 1 14 00000 00 0000 000 </t>
  </si>
  <si>
    <t xml:space="preserve">1 1 14 00000 00 0000 000 </t>
  </si>
  <si>
    <t xml:space="preserve"> 000 1 03 00000 00 0000 000
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</si>
  <si>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</si>
  <si>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</si>
  <si>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~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всего, </t>
  </si>
  <si>
    <t>~ на предоставление гражданам субсидий на оплату жилого помещения и коммунальных услуг</t>
  </si>
  <si>
    <t xml:space="preserve">~ на компенсацию части родительской платы за содержание ребенка в муниципальных образовательных учреждениях , реализующих основную общеобразовательную программу дошкольного образования  - всего, </t>
  </si>
  <si>
    <t>001 2 02 03119 04 0000 151</t>
  </si>
  <si>
    <t>~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</si>
  <si>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</si>
  <si>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</si>
  <si>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~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</si>
  <si>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~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</si>
  <si>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~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</si>
  <si>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~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</si>
  <si>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~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</si>
  <si>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~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</si>
  <si>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~ на 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</si>
  <si>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~ на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</si>
  <si>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001 2 02 03070 04 0000 151</t>
  </si>
  <si>
    <t>~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</si>
  <si>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~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</si>
  <si>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001 2 02 03999 04 0002 151</t>
  </si>
  <si>
    <t>~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</si>
  <si>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100 1 03 02000 01 0000 110</t>
  </si>
  <si>
    <t>Поступления доходов в бюджет г.Протвино по состоянию на 01.03.2015г.</t>
  </si>
  <si>
    <t>Факт на 01.03.2015</t>
  </si>
  <si>
    <t xml:space="preserve"> План 
на 2015 год с изм.от 16.02.2015
</t>
  </si>
  <si>
    <t xml:space="preserve">000 1 16 90040 04 0000 140 </t>
  </si>
  <si>
    <t>Прочие поступления от денежных взысканий (штрафов) и иных сумм возмещения ущерба, зачисляемые в бюджеты городских округов</t>
  </si>
  <si>
    <t>000 2 02 02000 00 0000 151</t>
  </si>
  <si>
    <t xml:space="preserve">в том числе: </t>
  </si>
  <si>
    <t>Субсидии бюджетам субъектов РФ и муниципальным образованиям всего,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</si>
  <si>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</si>
  <si>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</si>
  <si>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001 2 02 03999 04 0003 151</t>
  </si>
  <si>
    <t>001 2 02 03999 04 0004 151</t>
  </si>
  <si>
    <t xml:space="preserve"> ~ на обеспечение полноценным питанием беременных женщин, кормящих матерей, а также детей в возрасте до трех лет в Московской области</t>
  </si>
  <si>
    <t>~ на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</t>
  </si>
  <si>
    <t>001 2 02 04000 00 0000 151</t>
  </si>
  <si>
    <t>001 2 02 04019 04 0000 151</t>
  </si>
  <si>
    <t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РФ за счет средств, перечисляемых из федерального бюджета</t>
  </si>
  <si>
    <t>001 2 02 04999 04 0000 151</t>
  </si>
  <si>
    <t>Прочие межбюджетные трансферты, передаваемые бюджетам городских округов</t>
  </si>
  <si>
    <t>Иные межбюджетные трансферты, в том числе: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</si>
</sst>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</numFmts>
  <fonts count="90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16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sz val="9"/>
      <name val="Times New Roman"/>
      <family val="1"/>
    </font>
    <font>
      <sz val="10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 Cyr"/>
      <family val="0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9" fontId="12" fillId="0" borderId="10" xfId="57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7" fillId="33" borderId="11" xfId="0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9" fontId="8" fillId="33" borderId="11" xfId="57" applyFont="1" applyFill="1" applyBorder="1" applyAlignment="1" applyProtection="1">
      <alignment horizontal="right"/>
      <protection/>
    </xf>
    <xf numFmtId="1" fontId="17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9" fontId="15" fillId="0" borderId="10" xfId="57" applyFont="1" applyFill="1" applyBorder="1" applyAlignment="1" applyProtection="1">
      <alignment horizontal="right"/>
      <protection/>
    </xf>
    <xf numFmtId="1" fontId="15" fillId="0" borderId="10" xfId="0" applyNumberFormat="1" applyFont="1" applyBorder="1" applyAlignment="1">
      <alignment horizontal="right"/>
    </xf>
    <xf numFmtId="9" fontId="17" fillId="0" borderId="10" xfId="57" applyFont="1" applyFill="1" applyBorder="1" applyAlignment="1" applyProtection="1">
      <alignment horizontal="right"/>
      <protection/>
    </xf>
    <xf numFmtId="9" fontId="18" fillId="0" borderId="10" xfId="57" applyFont="1" applyFill="1" applyBorder="1" applyAlignment="1" applyProtection="1">
      <alignment horizontal="right"/>
      <protection/>
    </xf>
    <xf numFmtId="1" fontId="3" fillId="0" borderId="10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1" fontId="18" fillId="0" borderId="10" xfId="0" applyNumberFormat="1" applyFont="1" applyBorder="1" applyAlignment="1">
      <alignment horizontal="right"/>
    </xf>
    <xf numFmtId="1" fontId="1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1" fontId="8" fillId="33" borderId="11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9" fontId="24" fillId="0" borderId="10" xfId="57" applyFont="1" applyFill="1" applyBorder="1" applyAlignment="1" applyProtection="1">
      <alignment horizontal="right"/>
      <protection/>
    </xf>
    <xf numFmtId="0" fontId="13" fillId="0" borderId="10" xfId="0" applyFont="1" applyFill="1" applyBorder="1" applyAlignment="1">
      <alignment horizontal="right"/>
    </xf>
    <xf numFmtId="9" fontId="23" fillId="0" borderId="10" xfId="57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top" wrapText="1"/>
    </xf>
    <xf numFmtId="1" fontId="13" fillId="0" borderId="10" xfId="0" applyNumberFormat="1" applyFont="1" applyFill="1" applyBorder="1" applyAlignment="1">
      <alignment horizontal="right"/>
    </xf>
    <xf numFmtId="9" fontId="12" fillId="0" borderId="10" xfId="57" applyFont="1" applyFill="1" applyBorder="1" applyAlignment="1" applyProtection="1">
      <alignment horizontal="right" wrapText="1"/>
      <protection/>
    </xf>
    <xf numFmtId="0" fontId="13" fillId="0" borderId="0" xfId="0" applyFont="1" applyFill="1" applyAlignment="1">
      <alignment wrapText="1"/>
    </xf>
    <xf numFmtId="3" fontId="10" fillId="0" borderId="13" xfId="0" applyNumberFormat="1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vertical="top" wrapText="1"/>
    </xf>
    <xf numFmtId="1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8" fillId="33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/>
    </xf>
    <xf numFmtId="1" fontId="80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 wrapText="1"/>
    </xf>
    <xf numFmtId="1" fontId="20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/>
    </xf>
    <xf numFmtId="1" fontId="81" fillId="0" borderId="0" xfId="0" applyNumberFormat="1" applyFont="1" applyBorder="1" applyAlignment="1">
      <alignment/>
    </xf>
    <xf numFmtId="1" fontId="82" fillId="0" borderId="0" xfId="0" applyNumberFormat="1" applyFont="1" applyBorder="1" applyAlignment="1">
      <alignment/>
    </xf>
    <xf numFmtId="1" fontId="83" fillId="0" borderId="0" xfId="0" applyNumberFormat="1" applyFont="1" applyBorder="1" applyAlignment="1">
      <alignment/>
    </xf>
    <xf numFmtId="1" fontId="84" fillId="0" borderId="0" xfId="0" applyNumberFormat="1" applyFont="1" applyBorder="1" applyAlignment="1">
      <alignment/>
    </xf>
    <xf numFmtId="1" fontId="83" fillId="0" borderId="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18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1" fontId="17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" fontId="8" fillId="33" borderId="15" xfId="0" applyNumberFormat="1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vertical="center"/>
    </xf>
    <xf numFmtId="164" fontId="83" fillId="0" borderId="0" xfId="0" applyNumberFormat="1" applyFont="1" applyBorder="1" applyAlignment="1">
      <alignment/>
    </xf>
    <xf numFmtId="0" fontId="19" fillId="0" borderId="0" xfId="0" applyFont="1" applyAlignment="1">
      <alignment horizontal="left" vertical="top" wrapText="1"/>
    </xf>
    <xf numFmtId="1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0" fillId="0" borderId="0" xfId="0" applyFont="1" applyAlignment="1">
      <alignment horizontal="right"/>
    </xf>
    <xf numFmtId="1" fontId="81" fillId="0" borderId="10" xfId="0" applyNumberFormat="1" applyFont="1" applyBorder="1" applyAlignment="1">
      <alignment/>
    </xf>
    <xf numFmtId="1" fontId="82" fillId="0" borderId="10" xfId="0" applyNumberFormat="1" applyFont="1" applyBorder="1" applyAlignment="1">
      <alignment/>
    </xf>
    <xf numFmtId="1" fontId="83" fillId="0" borderId="10" xfId="0" applyNumberFormat="1" applyFont="1" applyBorder="1" applyAlignment="1">
      <alignment/>
    </xf>
    <xf numFmtId="170" fontId="85" fillId="0" borderId="10" xfId="0" applyNumberFormat="1" applyFont="1" applyBorder="1" applyAlignment="1">
      <alignment/>
    </xf>
    <xf numFmtId="170" fontId="84" fillId="0" borderId="10" xfId="0" applyNumberFormat="1" applyFont="1" applyBorder="1" applyAlignment="1">
      <alignment/>
    </xf>
    <xf numFmtId="0" fontId="83" fillId="0" borderId="0" xfId="0" applyFont="1" applyFill="1" applyBorder="1" applyAlignment="1">
      <alignment/>
    </xf>
    <xf numFmtId="1" fontId="81" fillId="0" borderId="14" xfId="0" applyNumberFormat="1" applyFont="1" applyFill="1" applyBorder="1" applyAlignment="1">
      <alignment/>
    </xf>
    <xf numFmtId="0" fontId="81" fillId="0" borderId="10" xfId="0" applyFont="1" applyFill="1" applyBorder="1" applyAlignment="1">
      <alignment vertical="center"/>
    </xf>
    <xf numFmtId="0" fontId="83" fillId="0" borderId="0" xfId="0" applyFont="1" applyAlignment="1">
      <alignment vertical="top" wrapText="1"/>
    </xf>
    <xf numFmtId="0" fontId="83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81" fillId="0" borderId="0" xfId="0" applyFont="1" applyFill="1" applyBorder="1" applyAlignment="1">
      <alignment vertical="center"/>
    </xf>
    <xf numFmtId="1" fontId="17" fillId="0" borderId="13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1" fontId="6" fillId="0" borderId="10" xfId="0" applyNumberFormat="1" applyFont="1" applyBorder="1" applyAlignment="1">
      <alignment/>
    </xf>
    <xf numFmtId="1" fontId="82" fillId="0" borderId="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 horizontal="right"/>
    </xf>
    <xf numFmtId="0" fontId="86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88" fillId="0" borderId="0" xfId="0" applyFont="1" applyAlignment="1">
      <alignment vertical="top" wrapText="1"/>
    </xf>
    <xf numFmtId="1" fontId="88" fillId="0" borderId="0" xfId="0" applyNumberFormat="1" applyFont="1" applyAlignment="1">
      <alignment vertical="top" wrapText="1"/>
    </xf>
    <xf numFmtId="1" fontId="89" fillId="0" borderId="0" xfId="0" applyNumberFormat="1" applyFont="1" applyBorder="1" applyAlignment="1">
      <alignment/>
    </xf>
    <xf numFmtId="0" fontId="88" fillId="0" borderId="0" xfId="0" applyFont="1" applyAlignment="1">
      <alignment/>
    </xf>
    <xf numFmtId="1" fontId="88" fillId="0" borderId="0" xfId="0" applyNumberFormat="1" applyFont="1" applyAlignment="1">
      <alignment/>
    </xf>
    <xf numFmtId="0" fontId="19" fillId="0" borderId="16" xfId="0" applyFont="1" applyBorder="1" applyAlignment="1">
      <alignment vertical="top" wrapText="1"/>
    </xf>
    <xf numFmtId="1" fontId="18" fillId="0" borderId="13" xfId="0" applyNumberFormat="1" applyFont="1" applyBorder="1" applyAlignment="1">
      <alignment/>
    </xf>
    <xf numFmtId="1" fontId="82" fillId="0" borderId="14" xfId="0" applyNumberFormat="1" applyFont="1" applyBorder="1" applyAlignment="1">
      <alignment/>
    </xf>
    <xf numFmtId="9" fontId="18" fillId="0" borderId="13" xfId="57" applyFont="1" applyFill="1" applyBorder="1" applyAlignment="1" applyProtection="1">
      <alignment horizontal="right"/>
      <protection/>
    </xf>
    <xf numFmtId="0" fontId="6" fillId="0" borderId="17" xfId="0" applyFont="1" applyBorder="1" applyAlignment="1">
      <alignment vertical="top" wrapText="1"/>
    </xf>
    <xf numFmtId="1" fontId="8" fillId="0" borderId="11" xfId="0" applyNumberFormat="1" applyFont="1" applyBorder="1" applyAlignment="1">
      <alignment/>
    </xf>
    <xf numFmtId="9" fontId="8" fillId="0" borderId="11" xfId="57" applyFont="1" applyFill="1" applyBorder="1" applyAlignment="1" applyProtection="1">
      <alignment horizontal="right"/>
      <protection/>
    </xf>
    <xf numFmtId="0" fontId="23" fillId="0" borderId="16" xfId="0" applyFont="1" applyFill="1" applyBorder="1" applyAlignment="1">
      <alignment vertical="top" wrapText="1"/>
    </xf>
    <xf numFmtId="1" fontId="27" fillId="0" borderId="13" xfId="0" applyNumberFormat="1" applyFont="1" applyFill="1" applyBorder="1" applyAlignment="1">
      <alignment/>
    </xf>
    <xf numFmtId="1" fontId="27" fillId="0" borderId="14" xfId="0" applyNumberFormat="1" applyFont="1" applyFill="1" applyBorder="1" applyAlignment="1">
      <alignment/>
    </xf>
    <xf numFmtId="9" fontId="23" fillId="0" borderId="13" xfId="57" applyFont="1" applyFill="1" applyBorder="1" applyAlignment="1" applyProtection="1">
      <alignment horizontal="right"/>
      <protection/>
    </xf>
    <xf numFmtId="0" fontId="7" fillId="0" borderId="13" xfId="0" applyFont="1" applyBorder="1" applyAlignment="1">
      <alignment vertical="top"/>
    </xf>
    <xf numFmtId="1" fontId="18" fillId="0" borderId="14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собственных доходов бюджета м.о. "Городской округ Протвино" 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 01.03.2015 г.</a:t>
            </a:r>
          </a:p>
        </c:rich>
      </c:tx>
      <c:layout>
        <c:manualLayout>
          <c:xMode val="factor"/>
          <c:yMode val="factor"/>
          <c:x val="-0.02575"/>
          <c:y val="-0.0365"/>
        </c:manualLayout>
      </c:layout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26725"/>
          <c:y val="0.5085"/>
          <c:w val="0.465"/>
          <c:h val="0.23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 на  прибыль, доходы , 56%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 совокупный доход
29%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имущество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8%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
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использ. имущества, находящегося в госуд. и мун. собствен-ности,5%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продажи материаль-ных и немате-риальных активов,0%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Прочие,
2%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(Лист1!$B$9,Лист1!$B$14,Лист1!$B$19,Лист1!$B$28,Лист1!$B$48,Лист1!$B$105)</c:f>
              <c:strCache/>
            </c:strRef>
          </c:cat>
          <c:val>
            <c:numRef>
              <c:f>(Лист1!$D$9,Лист1!$D$14,Лист1!$D$19,Лист1!$D$28,Лист1!$D$48,Лист1!$D$105)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доходов бюджета             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м.о."Городской округ Протвино"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по состоянию на 01.03.2015г.</a:t>
            </a:r>
          </a:p>
        </c:rich>
      </c:tx>
      <c:layout>
        <c:manualLayout>
          <c:xMode val="factor"/>
          <c:yMode val="factor"/>
          <c:x val="-0.0125"/>
          <c:y val="-0.033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145"/>
          <c:y val="0.38175"/>
          <c:w val="0.56"/>
          <c:h val="0.5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Налоговые и неналоговые доходы, безвоз-мездные поступления 
47%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Лист1!$B$106:$B$110</c:f>
              <c:strCache/>
            </c:strRef>
          </c:cat>
          <c:val>
            <c:numRef>
              <c:f>Лист1!$C$106:$C$110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95250</xdr:rowOff>
    </xdr:from>
    <xdr:to>
      <xdr:col>1</xdr:col>
      <xdr:colOff>3267075</xdr:colOff>
      <xdr:row>122</xdr:row>
      <xdr:rowOff>66675</xdr:rowOff>
    </xdr:to>
    <xdr:graphicFrame>
      <xdr:nvGraphicFramePr>
        <xdr:cNvPr id="1" name="Диаграмма 2"/>
        <xdr:cNvGraphicFramePr/>
      </xdr:nvGraphicFramePr>
      <xdr:xfrm>
        <a:off x="0" y="24888825"/>
        <a:ext cx="4657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3648075</xdr:colOff>
      <xdr:row>105</xdr:row>
      <xdr:rowOff>76200</xdr:rowOff>
    </xdr:from>
    <xdr:to>
      <xdr:col>4</xdr:col>
      <xdr:colOff>133350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5038725" y="24869775"/>
        <a:ext cx="47529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Layout" zoomScale="75" zoomScaleSheetLayoutView="100" zoomScalePageLayoutView="75" workbookViewId="0" topLeftCell="A16">
      <selection activeCell="B21" sqref="B21"/>
    </sheetView>
  </sheetViews>
  <sheetFormatPr defaultColWidth="9.00390625" defaultRowHeight="12.75"/>
  <cols>
    <col min="1" max="1" width="18.25390625" style="1" customWidth="1"/>
    <col min="2" max="2" width="86.625" style="2" customWidth="1"/>
    <col min="3" max="3" width="11.00390625" style="111" customWidth="1"/>
    <col min="4" max="4" width="10.875" style="111" customWidth="1"/>
    <col min="5" max="5" width="8.75390625" style="3" customWidth="1"/>
    <col min="6" max="16384" width="9.125" style="3" customWidth="1"/>
  </cols>
  <sheetData>
    <row r="1" spans="1:5" ht="17.25" customHeight="1">
      <c r="A1" s="98" t="s">
        <v>142</v>
      </c>
      <c r="B1" s="98"/>
      <c r="C1" s="98"/>
      <c r="D1" s="98"/>
      <c r="E1" s="98"/>
    </row>
    <row r="2" spans="1:5" ht="11.25" customHeight="1">
      <c r="A2" s="4"/>
      <c r="B2" s="3"/>
      <c r="C2" s="101"/>
      <c r="D2" s="101"/>
      <c r="E2" s="5" t="s">
        <v>0</v>
      </c>
    </row>
    <row r="3" spans="1:5" ht="24" customHeight="1">
      <c r="A3" s="99" t="s">
        <v>1</v>
      </c>
      <c r="B3" s="100" t="s">
        <v>2</v>
      </c>
      <c r="C3" s="99" t="s">
        <v>144</v>
      </c>
      <c r="D3" s="100" t="s">
        <v>143</v>
      </c>
      <c r="E3" s="99" t="s">
        <v>80</v>
      </c>
    </row>
    <row r="4" spans="1:5" ht="43.5" customHeight="1">
      <c r="A4" s="99"/>
      <c r="B4" s="100"/>
      <c r="C4" s="99"/>
      <c r="D4" s="100"/>
      <c r="E4" s="99"/>
    </row>
    <row r="5" spans="1:5" ht="12" customHeight="1">
      <c r="A5" s="19">
        <v>1</v>
      </c>
      <c r="B5" s="64">
        <v>2</v>
      </c>
      <c r="C5" s="20">
        <v>3</v>
      </c>
      <c r="D5" s="66">
        <v>4</v>
      </c>
      <c r="E5" s="20">
        <v>5</v>
      </c>
    </row>
    <row r="6" spans="1:5" s="6" customFormat="1" ht="18.75">
      <c r="A6" s="22" t="s">
        <v>3</v>
      </c>
      <c r="B6" s="65" t="s">
        <v>4</v>
      </c>
      <c r="C6" s="23">
        <f>SUM(C8,C11,C14,C19,C23,C27,C28,C41,C44,C48,C53,C56,C60)</f>
        <v>490455</v>
      </c>
      <c r="D6" s="23">
        <f>SUM(D8,D11,D14,D19,D23,D27,D28,D41,D44,D48,D53,D56,D60)</f>
        <v>55541</v>
      </c>
      <c r="E6" s="24">
        <f>D6/C6</f>
        <v>0.11324382461184003</v>
      </c>
    </row>
    <row r="7" spans="1:5" ht="10.5" customHeight="1">
      <c r="A7" s="38"/>
      <c r="B7" s="21"/>
      <c r="C7" s="63"/>
      <c r="D7" s="95"/>
      <c r="E7" s="29"/>
    </row>
    <row r="8" spans="1:5" s="7" customFormat="1" ht="15.75">
      <c r="A8" s="39" t="s">
        <v>5</v>
      </c>
      <c r="B8" s="10" t="s">
        <v>6</v>
      </c>
      <c r="C8" s="25">
        <f>SUM(C9:C9)</f>
        <v>337641</v>
      </c>
      <c r="D8" s="25">
        <f>SUM(D9)</f>
        <v>32797</v>
      </c>
      <c r="E8" s="18">
        <f>D8/C8</f>
        <v>0.09713571515307678</v>
      </c>
    </row>
    <row r="9" spans="1:5" s="7" customFormat="1" ht="15.75">
      <c r="A9" s="39" t="s">
        <v>7</v>
      </c>
      <c r="B9" s="11" t="s">
        <v>8</v>
      </c>
      <c r="C9" s="26">
        <v>337641</v>
      </c>
      <c r="D9" s="84">
        <v>32797</v>
      </c>
      <c r="E9" s="30">
        <f>D9/C9</f>
        <v>0.09713571515307678</v>
      </c>
    </row>
    <row r="10" spans="1:5" s="7" customFormat="1" ht="10.5" customHeight="1">
      <c r="A10" s="39"/>
      <c r="B10" s="11"/>
      <c r="C10" s="26"/>
      <c r="D10" s="77"/>
      <c r="E10" s="30"/>
    </row>
    <row r="11" spans="1:5" s="7" customFormat="1" ht="25.5">
      <c r="A11" s="93" t="s">
        <v>118</v>
      </c>
      <c r="B11" s="11" t="s">
        <v>120</v>
      </c>
      <c r="C11" s="25">
        <f>SUM(C12)</f>
        <v>2389</v>
      </c>
      <c r="D11" s="85">
        <f>SUM(D12)</f>
        <v>260</v>
      </c>
      <c r="E11" s="18">
        <f>D11/C11</f>
        <v>0.1088321473419841</v>
      </c>
    </row>
    <row r="12" spans="1:5" s="7" customFormat="1" ht="15.75">
      <c r="A12" s="39" t="s">
        <v>141</v>
      </c>
      <c r="B12" s="11" t="s">
        <v>119</v>
      </c>
      <c r="C12" s="26">
        <v>2389</v>
      </c>
      <c r="D12" s="84">
        <v>260</v>
      </c>
      <c r="E12" s="30">
        <f>D12/C12</f>
        <v>0.1088321473419841</v>
      </c>
    </row>
    <row r="13" spans="1:5" s="7" customFormat="1" ht="10.5" customHeight="1">
      <c r="A13" s="39"/>
      <c r="B13" s="11"/>
      <c r="C13" s="26"/>
      <c r="D13" s="77"/>
      <c r="E13" s="31"/>
    </row>
    <row r="14" spans="1:5" s="7" customFormat="1" ht="15.75">
      <c r="A14" s="39" t="s">
        <v>9</v>
      </c>
      <c r="B14" s="10" t="s">
        <v>10</v>
      </c>
      <c r="C14" s="25">
        <f>SUM(C15:C17)</f>
        <v>53194</v>
      </c>
      <c r="D14" s="25">
        <f>SUM(D15:D17)</f>
        <v>8017</v>
      </c>
      <c r="E14" s="18">
        <f>D14/C14</f>
        <v>0.1507124863706433</v>
      </c>
    </row>
    <row r="15" spans="1:5" s="7" customFormat="1" ht="15.75">
      <c r="A15" s="39" t="s">
        <v>85</v>
      </c>
      <c r="B15" s="11" t="s">
        <v>86</v>
      </c>
      <c r="C15" s="26">
        <v>34805</v>
      </c>
      <c r="D15" s="84">
        <v>2021</v>
      </c>
      <c r="E15" s="18">
        <f>D15/C15</f>
        <v>0.05806636977445769</v>
      </c>
    </row>
    <row r="16" spans="1:5" s="7" customFormat="1" ht="16.5" customHeight="1">
      <c r="A16" s="39" t="s">
        <v>11</v>
      </c>
      <c r="B16" s="11" t="s">
        <v>12</v>
      </c>
      <c r="C16" s="26">
        <v>16995</v>
      </c>
      <c r="D16" s="84">
        <v>5176</v>
      </c>
      <c r="E16" s="30">
        <f>D16/C16</f>
        <v>0.3045601647543395</v>
      </c>
    </row>
    <row r="17" spans="1:5" s="7" customFormat="1" ht="16.5" customHeight="1">
      <c r="A17" s="39" t="s">
        <v>110</v>
      </c>
      <c r="B17" s="11" t="s">
        <v>111</v>
      </c>
      <c r="C17" s="26">
        <v>1394</v>
      </c>
      <c r="D17" s="84">
        <v>820</v>
      </c>
      <c r="E17" s="32">
        <f>D17/C17</f>
        <v>0.5882352941176471</v>
      </c>
    </row>
    <row r="18" spans="1:5" ht="10.5" customHeight="1">
      <c r="A18" s="38"/>
      <c r="B18" s="12"/>
      <c r="C18" s="26"/>
      <c r="D18" s="77"/>
      <c r="E18" s="32"/>
    </row>
    <row r="19" spans="1:5" ht="15.75">
      <c r="A19" s="38" t="s">
        <v>13</v>
      </c>
      <c r="B19" s="13" t="s">
        <v>14</v>
      </c>
      <c r="C19" s="25">
        <f>SUM(C20:C21)</f>
        <v>27703</v>
      </c>
      <c r="D19" s="25">
        <f>SUM(D20:D21)</f>
        <v>7158</v>
      </c>
      <c r="E19" s="32">
        <f>D19/C19</f>
        <v>0.25838356856658123</v>
      </c>
    </row>
    <row r="20" spans="1:5" ht="15.75">
      <c r="A20" s="38" t="s">
        <v>15</v>
      </c>
      <c r="B20" s="14" t="s">
        <v>16</v>
      </c>
      <c r="C20" s="26">
        <v>5948</v>
      </c>
      <c r="D20" s="84">
        <v>159</v>
      </c>
      <c r="E20" s="33">
        <f>D20/C20</f>
        <v>0.026731674512441156</v>
      </c>
    </row>
    <row r="21" spans="1:5" ht="15.75">
      <c r="A21" s="38" t="s">
        <v>17</v>
      </c>
      <c r="B21" s="14" t="s">
        <v>18</v>
      </c>
      <c r="C21" s="26">
        <v>21755</v>
      </c>
      <c r="D21" s="84">
        <v>6999</v>
      </c>
      <c r="E21" s="33">
        <f>D21/C21</f>
        <v>0.3217191450241324</v>
      </c>
    </row>
    <row r="22" spans="1:5" ht="9.75" customHeight="1">
      <c r="A22" s="38"/>
      <c r="B22" s="14"/>
      <c r="C22" s="27"/>
      <c r="D22" s="78"/>
      <c r="E22" s="34"/>
    </row>
    <row r="23" spans="1:5" ht="15.75">
      <c r="A23" s="38" t="s">
        <v>19</v>
      </c>
      <c r="B23" s="13" t="s">
        <v>20</v>
      </c>
      <c r="C23" s="25">
        <f>SUM(C24:C25)</f>
        <v>2726</v>
      </c>
      <c r="D23" s="85">
        <f>SUM(D24:D25)</f>
        <v>305</v>
      </c>
      <c r="E23" s="32">
        <f>D23/C23</f>
        <v>0.11188554658840792</v>
      </c>
    </row>
    <row r="24" spans="1:5" ht="25.5">
      <c r="A24" s="38" t="s">
        <v>21</v>
      </c>
      <c r="B24" s="15" t="s">
        <v>22</v>
      </c>
      <c r="C24" s="26">
        <v>2633</v>
      </c>
      <c r="D24" s="84">
        <v>299</v>
      </c>
      <c r="E24" s="33">
        <f>D24/C24</f>
        <v>0.1135586783137106</v>
      </c>
    </row>
    <row r="25" spans="1:5" ht="15.75">
      <c r="A25" s="38" t="s">
        <v>23</v>
      </c>
      <c r="B25" s="15" t="s">
        <v>24</v>
      </c>
      <c r="C25" s="26">
        <v>93</v>
      </c>
      <c r="D25" s="84">
        <v>6</v>
      </c>
      <c r="E25" s="33">
        <f>D25/C25</f>
        <v>0.06451612903225806</v>
      </c>
    </row>
    <row r="26" spans="1:5" ht="9" customHeight="1">
      <c r="A26" s="38"/>
      <c r="B26" s="15"/>
      <c r="C26" s="28"/>
      <c r="D26" s="79"/>
      <c r="E26" s="35"/>
    </row>
    <row r="27" spans="1:5" ht="25.5" hidden="1">
      <c r="A27" s="38" t="s">
        <v>82</v>
      </c>
      <c r="B27" s="14" t="s">
        <v>25</v>
      </c>
      <c r="C27" s="25">
        <v>0</v>
      </c>
      <c r="D27" s="85">
        <v>0</v>
      </c>
      <c r="E27" s="33"/>
    </row>
    <row r="28" spans="1:5" ht="27.75" customHeight="1">
      <c r="A28" s="38" t="s">
        <v>26</v>
      </c>
      <c r="B28" s="14" t="s">
        <v>27</v>
      </c>
      <c r="C28" s="25">
        <f>SUM(C30,C36,C38)</f>
        <v>56170</v>
      </c>
      <c r="D28" s="85">
        <f>SUM(D30,D36,D38)</f>
        <v>4486</v>
      </c>
      <c r="E28" s="32">
        <f>D28/C28</f>
        <v>0.07986469645718355</v>
      </c>
    </row>
    <row r="29" spans="1:5" ht="12" customHeight="1">
      <c r="A29" s="38"/>
      <c r="B29" s="14"/>
      <c r="C29" s="28"/>
      <c r="D29" s="79"/>
      <c r="E29" s="35"/>
    </row>
    <row r="30" spans="1:5" ht="51">
      <c r="A30" s="38" t="s">
        <v>28</v>
      </c>
      <c r="B30" s="14" t="s">
        <v>29</v>
      </c>
      <c r="C30" s="25">
        <f>SUM(C31:C34)</f>
        <v>51760</v>
      </c>
      <c r="D30" s="85">
        <f>SUM(D31:D34)</f>
        <v>4040</v>
      </c>
      <c r="E30" s="32">
        <f>D30/C30</f>
        <v>0.07805255023183925</v>
      </c>
    </row>
    <row r="31" spans="1:5" ht="38.25">
      <c r="A31" s="138" t="s">
        <v>101</v>
      </c>
      <c r="B31" s="127" t="s">
        <v>113</v>
      </c>
      <c r="C31" s="128">
        <v>32021</v>
      </c>
      <c r="D31" s="139">
        <v>1689</v>
      </c>
      <c r="E31" s="130">
        <f>D31/C31</f>
        <v>0.052746635020767624</v>
      </c>
    </row>
    <row r="32" spans="1:5" ht="12.75" customHeight="1" hidden="1">
      <c r="A32" s="138" t="s">
        <v>30</v>
      </c>
      <c r="B32" s="127" t="s">
        <v>31</v>
      </c>
      <c r="C32" s="128"/>
      <c r="D32" s="129">
        <v>0</v>
      </c>
      <c r="E32" s="130" t="e">
        <f>D32/C32</f>
        <v>#DIV/0!</v>
      </c>
    </row>
    <row r="33" spans="1:5" ht="38.25">
      <c r="A33" s="38" t="s">
        <v>102</v>
      </c>
      <c r="B33" s="15" t="s">
        <v>103</v>
      </c>
      <c r="C33" s="26">
        <v>1739</v>
      </c>
      <c r="D33" s="84">
        <v>113</v>
      </c>
      <c r="E33" s="33">
        <f>D33/C33</f>
        <v>0.06497987349051179</v>
      </c>
    </row>
    <row r="34" spans="1:5" ht="25.5">
      <c r="A34" s="38" t="s">
        <v>126</v>
      </c>
      <c r="B34" s="96" t="s">
        <v>127</v>
      </c>
      <c r="C34" s="26">
        <v>18000</v>
      </c>
      <c r="D34" s="84">
        <v>2238</v>
      </c>
      <c r="E34" s="33">
        <f>D34/C34</f>
        <v>0.12433333333333334</v>
      </c>
    </row>
    <row r="35" spans="1:5" ht="9.75" customHeight="1">
      <c r="A35" s="38"/>
      <c r="B35" s="15"/>
      <c r="C35" s="27"/>
      <c r="D35" s="78"/>
      <c r="E35" s="34"/>
    </row>
    <row r="36" spans="1:5" ht="25.5">
      <c r="A36" s="38" t="s">
        <v>32</v>
      </c>
      <c r="B36" s="14" t="s">
        <v>33</v>
      </c>
      <c r="C36" s="25">
        <v>95</v>
      </c>
      <c r="D36" s="85">
        <v>0</v>
      </c>
      <c r="E36" s="32">
        <f>D36/C36</f>
        <v>0</v>
      </c>
    </row>
    <row r="37" spans="1:5" ht="11.25" customHeight="1">
      <c r="A37" s="38"/>
      <c r="B37" s="15"/>
      <c r="C37" s="27"/>
      <c r="D37" s="78"/>
      <c r="E37" s="34"/>
    </row>
    <row r="38" spans="1:5" ht="38.25">
      <c r="A38" s="38" t="s">
        <v>34</v>
      </c>
      <c r="B38" s="14" t="s">
        <v>35</v>
      </c>
      <c r="C38" s="25">
        <f>SUM(C39)</f>
        <v>4315</v>
      </c>
      <c r="D38" s="85">
        <f>SUM(D39)</f>
        <v>446</v>
      </c>
      <c r="E38" s="32">
        <f>D38/C38</f>
        <v>0.1033603707995365</v>
      </c>
    </row>
    <row r="39" spans="1:5" ht="38.25">
      <c r="A39" s="38" t="s">
        <v>36</v>
      </c>
      <c r="B39" s="15" t="s">
        <v>37</v>
      </c>
      <c r="C39" s="26">
        <v>4315</v>
      </c>
      <c r="D39" s="84">
        <v>446</v>
      </c>
      <c r="E39" s="33">
        <f>D39/C39</f>
        <v>0.1033603707995365</v>
      </c>
    </row>
    <row r="40" spans="1:5" ht="10.5" customHeight="1">
      <c r="A40" s="38"/>
      <c r="B40" s="15"/>
      <c r="C40" s="27"/>
      <c r="D40" s="78"/>
      <c r="E40" s="34"/>
    </row>
    <row r="41" spans="1:5" ht="15.75">
      <c r="A41" s="38" t="s">
        <v>38</v>
      </c>
      <c r="B41" s="14" t="s">
        <v>39</v>
      </c>
      <c r="C41" s="25">
        <f>SUM(C42)</f>
        <v>503</v>
      </c>
      <c r="D41" s="85">
        <f>SUM(D42)</f>
        <v>143</v>
      </c>
      <c r="E41" s="32">
        <f>D41/C41</f>
        <v>0.28429423459244535</v>
      </c>
    </row>
    <row r="42" spans="1:5" ht="15.75">
      <c r="A42" s="40" t="s">
        <v>104</v>
      </c>
      <c r="B42" s="15" t="s">
        <v>40</v>
      </c>
      <c r="C42" s="26">
        <v>503</v>
      </c>
      <c r="D42" s="84">
        <v>143</v>
      </c>
      <c r="E42" s="33">
        <f>D42/C42</f>
        <v>0.28429423459244535</v>
      </c>
    </row>
    <row r="43" spans="1:5" ht="6" customHeight="1">
      <c r="A43" s="40"/>
      <c r="B43" s="15"/>
      <c r="C43" s="26"/>
      <c r="D43" s="77"/>
      <c r="E43" s="33"/>
    </row>
    <row r="44" spans="1:5" ht="15.75" customHeight="1" hidden="1">
      <c r="A44" s="40" t="s">
        <v>114</v>
      </c>
      <c r="B44" s="14" t="s">
        <v>41</v>
      </c>
      <c r="C44" s="25">
        <f>SUM(C45)</f>
        <v>0</v>
      </c>
      <c r="D44" s="76"/>
      <c r="E44" s="32" t="e">
        <f aca="true" t="shared" si="0" ref="E44:E50">D44/C44</f>
        <v>#DIV/0!</v>
      </c>
    </row>
    <row r="45" spans="1:5" ht="16.5" customHeight="1" hidden="1">
      <c r="A45" s="40" t="s">
        <v>115</v>
      </c>
      <c r="B45" s="14" t="s">
        <v>43</v>
      </c>
      <c r="C45" s="26">
        <f>SUM(C46)</f>
        <v>0</v>
      </c>
      <c r="D45" s="77"/>
      <c r="E45" s="32" t="e">
        <f t="shared" si="0"/>
        <v>#DIV/0!</v>
      </c>
    </row>
    <row r="46" spans="1:5" ht="27.75" customHeight="1" hidden="1">
      <c r="A46" s="40" t="s">
        <v>116</v>
      </c>
      <c r="B46" s="15" t="s">
        <v>44</v>
      </c>
      <c r="C46" s="26">
        <v>0</v>
      </c>
      <c r="D46" s="77"/>
      <c r="E46" s="32" t="e">
        <f t="shared" si="0"/>
        <v>#DIV/0!</v>
      </c>
    </row>
    <row r="47" spans="1:5" ht="10.5" customHeight="1" hidden="1">
      <c r="A47" s="40" t="s">
        <v>117</v>
      </c>
      <c r="B47" s="15"/>
      <c r="C47" s="26"/>
      <c r="D47" s="77"/>
      <c r="E47" s="32" t="e">
        <f t="shared" si="0"/>
        <v>#DIV/0!</v>
      </c>
    </row>
    <row r="48" spans="1:5" ht="16.5" customHeight="1">
      <c r="A48" s="40" t="s">
        <v>45</v>
      </c>
      <c r="B48" s="14" t="s">
        <v>46</v>
      </c>
      <c r="C48" s="25">
        <f>SUM(C49:C51)</f>
        <v>4400</v>
      </c>
      <c r="D48" s="85">
        <f>SUM(D49:D51)</f>
        <v>0</v>
      </c>
      <c r="E48" s="32">
        <f t="shared" si="0"/>
        <v>0</v>
      </c>
    </row>
    <row r="49" spans="1:5" ht="52.5" customHeight="1">
      <c r="A49" s="40" t="s">
        <v>105</v>
      </c>
      <c r="B49" s="14" t="s">
        <v>106</v>
      </c>
      <c r="C49" s="26">
        <v>2500</v>
      </c>
      <c r="D49" s="84">
        <v>0</v>
      </c>
      <c r="E49" s="33">
        <f t="shared" si="0"/>
        <v>0</v>
      </c>
    </row>
    <row r="50" spans="1:5" ht="25.5">
      <c r="A50" s="40" t="s">
        <v>107</v>
      </c>
      <c r="B50" s="14" t="s">
        <v>108</v>
      </c>
      <c r="C50" s="26">
        <v>1900</v>
      </c>
      <c r="D50" s="84">
        <v>0</v>
      </c>
      <c r="E50" s="33">
        <f t="shared" si="0"/>
        <v>0</v>
      </c>
    </row>
    <row r="51" spans="1:5" ht="25.5" hidden="1">
      <c r="A51" s="40" t="s">
        <v>81</v>
      </c>
      <c r="B51" s="14" t="s">
        <v>109</v>
      </c>
      <c r="C51" s="26">
        <v>0</v>
      </c>
      <c r="D51" s="77">
        <v>0</v>
      </c>
      <c r="E51" s="33"/>
    </row>
    <row r="52" spans="1:5" ht="10.5" customHeight="1">
      <c r="A52" s="40"/>
      <c r="B52" s="14"/>
      <c r="C52" s="27"/>
      <c r="D52" s="78"/>
      <c r="E52" s="34"/>
    </row>
    <row r="53" spans="1:5" ht="15.75">
      <c r="A53" s="41" t="s">
        <v>47</v>
      </c>
      <c r="B53" s="16" t="s">
        <v>48</v>
      </c>
      <c r="C53" s="25">
        <f>SUM(3213,C54)</f>
        <v>5404</v>
      </c>
      <c r="D53" s="85">
        <v>379</v>
      </c>
      <c r="E53" s="32">
        <f>D53/C53</f>
        <v>0.07013323464100667</v>
      </c>
    </row>
    <row r="54" spans="1:5" ht="25.5">
      <c r="A54" s="41" t="s">
        <v>145</v>
      </c>
      <c r="B54" s="17" t="s">
        <v>146</v>
      </c>
      <c r="C54" s="27">
        <v>2191</v>
      </c>
      <c r="D54" s="97">
        <v>0</v>
      </c>
      <c r="E54" s="32">
        <f>D54/C54</f>
        <v>0</v>
      </c>
    </row>
    <row r="55" spans="1:5" ht="8.25" customHeight="1">
      <c r="A55" s="41"/>
      <c r="B55" s="17"/>
      <c r="C55" s="27"/>
      <c r="D55" s="78"/>
      <c r="E55" s="32"/>
    </row>
    <row r="56" spans="1:5" ht="15.75">
      <c r="A56" s="41" t="s">
        <v>50</v>
      </c>
      <c r="B56" s="16" t="s">
        <v>51</v>
      </c>
      <c r="C56" s="25">
        <f>SUM(C57:C58)</f>
        <v>325</v>
      </c>
      <c r="D56" s="85">
        <f>SUM(D57:D58)</f>
        <v>1996</v>
      </c>
      <c r="E56" s="32">
        <f>D56/C56</f>
        <v>6.141538461538461</v>
      </c>
    </row>
    <row r="57" spans="1:5" ht="15.75">
      <c r="A57" s="41" t="s">
        <v>100</v>
      </c>
      <c r="B57" s="17" t="s">
        <v>52</v>
      </c>
      <c r="C57" s="26">
        <v>0</v>
      </c>
      <c r="D57" s="84">
        <v>913</v>
      </c>
      <c r="E57" s="36"/>
    </row>
    <row r="58" spans="1:5" ht="15.75">
      <c r="A58" s="41" t="s">
        <v>99</v>
      </c>
      <c r="B58" s="17" t="s">
        <v>53</v>
      </c>
      <c r="C58" s="26">
        <v>325</v>
      </c>
      <c r="D58" s="84">
        <v>1083</v>
      </c>
      <c r="E58" s="33">
        <f>D58/C58</f>
        <v>3.332307692307692</v>
      </c>
    </row>
    <row r="59" spans="1:5" ht="5.25" customHeight="1">
      <c r="A59" s="41"/>
      <c r="B59" s="17"/>
      <c r="C59" s="26"/>
      <c r="D59" s="77"/>
      <c r="E59" s="33"/>
    </row>
    <row r="60" spans="1:5" ht="13.5" customHeight="1" hidden="1">
      <c r="A60" s="41" t="s">
        <v>54</v>
      </c>
      <c r="B60" s="16" t="s">
        <v>55</v>
      </c>
      <c r="C60" s="105"/>
      <c r="D60" s="76"/>
      <c r="E60" s="33"/>
    </row>
    <row r="61" spans="1:5" ht="15.75" hidden="1">
      <c r="A61" s="41" t="s">
        <v>56</v>
      </c>
      <c r="B61" s="17" t="s">
        <v>57</v>
      </c>
      <c r="C61" s="106"/>
      <c r="D61" s="77"/>
      <c r="E61" s="33"/>
    </row>
    <row r="62" spans="1:5" ht="9.75" customHeight="1" hidden="1">
      <c r="A62" s="41"/>
      <c r="B62" s="16"/>
      <c r="C62" s="104"/>
      <c r="D62" s="78"/>
      <c r="E62" s="34"/>
    </row>
    <row r="63" spans="1:5" s="6" customFormat="1" ht="18.75" customHeight="1">
      <c r="A63" s="42" t="s">
        <v>58</v>
      </c>
      <c r="B63" s="67" t="s">
        <v>59</v>
      </c>
      <c r="C63" s="43">
        <f>SUM(C64,C102)</f>
        <v>418411</v>
      </c>
      <c r="D63" s="43">
        <f>SUM(D64,D102)</f>
        <v>39985</v>
      </c>
      <c r="E63" s="24">
        <f>D63/C63</f>
        <v>0.09556393115859765</v>
      </c>
    </row>
    <row r="64" spans="1:5" ht="17.25" customHeight="1">
      <c r="A64" s="41" t="s">
        <v>60</v>
      </c>
      <c r="B64" s="131" t="s">
        <v>61</v>
      </c>
      <c r="C64" s="132">
        <f>SUM(C65,C70,C74,C98)</f>
        <v>418411</v>
      </c>
      <c r="D64" s="132">
        <f>SUM(D65,D70,D74)</f>
        <v>63486</v>
      </c>
      <c r="E64" s="133">
        <f>D64/C64</f>
        <v>0.1517311925355691</v>
      </c>
    </row>
    <row r="65" spans="1:5" ht="15.75">
      <c r="A65" s="41" t="s">
        <v>62</v>
      </c>
      <c r="B65" s="14" t="s">
        <v>63</v>
      </c>
      <c r="C65" s="25">
        <f>SUM(C67:C68)</f>
        <v>1458</v>
      </c>
      <c r="D65" s="85">
        <f>SUM(D67:D68)</f>
        <v>243</v>
      </c>
      <c r="E65" s="32">
        <f>D65/C65</f>
        <v>0.16666666666666666</v>
      </c>
    </row>
    <row r="66" spans="1:5" ht="15.75">
      <c r="A66" s="41"/>
      <c r="B66" s="14" t="s">
        <v>49</v>
      </c>
      <c r="C66" s="102"/>
      <c r="D66" s="85"/>
      <c r="E66" s="37"/>
    </row>
    <row r="67" spans="1:5" ht="13.5" customHeight="1">
      <c r="A67" s="41" t="s">
        <v>98</v>
      </c>
      <c r="B67" s="9" t="s">
        <v>64</v>
      </c>
      <c r="C67" s="26">
        <v>1458</v>
      </c>
      <c r="D67" s="84">
        <v>243</v>
      </c>
      <c r="E67" s="33">
        <f>D67/C67</f>
        <v>0.16666666666666666</v>
      </c>
    </row>
    <row r="68" spans="1:5" ht="14.25" customHeight="1" hidden="1">
      <c r="A68" s="41" t="s">
        <v>78</v>
      </c>
      <c r="B68" s="9" t="s">
        <v>79</v>
      </c>
      <c r="C68" s="103"/>
      <c r="D68" s="77"/>
      <c r="E68" s="33" t="e">
        <f>D68/C68</f>
        <v>#DIV/0!</v>
      </c>
    </row>
    <row r="69" spans="1:5" s="8" customFormat="1" ht="10.5" customHeight="1">
      <c r="A69" s="41"/>
      <c r="B69" s="9"/>
      <c r="C69" s="27"/>
      <c r="D69" s="78"/>
      <c r="E69" s="34"/>
    </row>
    <row r="70" spans="1:5" s="8" customFormat="1" ht="15.75">
      <c r="A70" s="41" t="s">
        <v>147</v>
      </c>
      <c r="B70" s="14" t="s">
        <v>149</v>
      </c>
      <c r="C70" s="116">
        <f>SUM(C72)</f>
        <v>3310</v>
      </c>
      <c r="D70" s="116">
        <f>SUM(D72)</f>
        <v>3310</v>
      </c>
      <c r="E70" s="33">
        <f>D70/C70</f>
        <v>1</v>
      </c>
    </row>
    <row r="71" spans="1:5" s="8" customFormat="1" ht="15">
      <c r="A71" s="41"/>
      <c r="B71" s="112" t="s">
        <v>148</v>
      </c>
      <c r="C71" s="27"/>
      <c r="D71" s="78"/>
      <c r="E71" s="34"/>
    </row>
    <row r="72" spans="1:5" s="8" customFormat="1" ht="13.5" customHeight="1">
      <c r="A72" s="41" t="s">
        <v>150</v>
      </c>
      <c r="B72" s="9" t="s">
        <v>151</v>
      </c>
      <c r="C72" s="27">
        <v>3310</v>
      </c>
      <c r="D72" s="97">
        <v>3310</v>
      </c>
      <c r="E72" s="33">
        <f>D72/C72</f>
        <v>1</v>
      </c>
    </row>
    <row r="73" spans="1:5" s="8" customFormat="1" ht="7.5" customHeight="1">
      <c r="A73" s="41"/>
      <c r="B73" s="9"/>
      <c r="C73" s="27"/>
      <c r="D73" s="97"/>
      <c r="E73" s="34"/>
    </row>
    <row r="74" spans="1:5" s="48" customFormat="1" ht="15.75" customHeight="1">
      <c r="A74" s="49" t="s">
        <v>65</v>
      </c>
      <c r="B74" s="57" t="s">
        <v>66</v>
      </c>
      <c r="C74" s="82">
        <f>SUM(C76:C78,C82,C84:C86,C91:C94,C95,C96)</f>
        <v>388044</v>
      </c>
      <c r="D74" s="82">
        <f>SUM(D76:D78,D82,D84:D86,D91:D94)</f>
        <v>59933</v>
      </c>
      <c r="E74" s="18">
        <f>D74/C74</f>
        <v>0.1544489800125759</v>
      </c>
    </row>
    <row r="75" spans="1:5" s="50" customFormat="1" ht="15">
      <c r="A75" s="49"/>
      <c r="B75" s="57" t="s">
        <v>49</v>
      </c>
      <c r="C75" s="46"/>
      <c r="D75" s="80"/>
      <c r="E75" s="58"/>
    </row>
    <row r="76" spans="1:5" s="48" customFormat="1" ht="24">
      <c r="A76" s="49" t="s">
        <v>95</v>
      </c>
      <c r="B76" s="47" t="s">
        <v>128</v>
      </c>
      <c r="C76" s="70">
        <v>2124</v>
      </c>
      <c r="D76" s="86">
        <v>531</v>
      </c>
      <c r="E76" s="18">
        <f>D76/C76</f>
        <v>0.25</v>
      </c>
    </row>
    <row r="77" spans="1:5" s="50" customFormat="1" ht="24">
      <c r="A77" s="49" t="s">
        <v>112</v>
      </c>
      <c r="B77" s="47" t="s">
        <v>129</v>
      </c>
      <c r="C77" s="70">
        <v>1797</v>
      </c>
      <c r="D77" s="86">
        <v>300</v>
      </c>
      <c r="E77" s="18">
        <f>D77/C77</f>
        <v>0.1669449081803005</v>
      </c>
    </row>
    <row r="78" spans="1:5" s="48" customFormat="1" ht="24">
      <c r="A78" s="49" t="s">
        <v>94</v>
      </c>
      <c r="B78" s="47" t="s">
        <v>121</v>
      </c>
      <c r="C78" s="70">
        <f>SUM(C80:C81)</f>
        <v>19225</v>
      </c>
      <c r="D78" s="86">
        <f>SUM(D80:D81)</f>
        <v>5097</v>
      </c>
      <c r="E78" s="18">
        <f>D78/C78</f>
        <v>0.26512353706111835</v>
      </c>
    </row>
    <row r="79" spans="1:5" s="50" customFormat="1" ht="12" customHeight="1">
      <c r="A79" s="49"/>
      <c r="B79" s="47" t="s">
        <v>49</v>
      </c>
      <c r="C79" s="83"/>
      <c r="D79" s="107"/>
      <c r="E79" s="55"/>
    </row>
    <row r="80" spans="1:5" s="48" customFormat="1" ht="15" customHeight="1">
      <c r="A80" s="52" t="s">
        <v>93</v>
      </c>
      <c r="B80" s="53" t="s">
        <v>122</v>
      </c>
      <c r="C80" s="71">
        <v>16542</v>
      </c>
      <c r="D80" s="87">
        <v>4650</v>
      </c>
      <c r="E80" s="54">
        <f aca="true" t="shared" si="1" ref="E80:E86">D80/C80</f>
        <v>0.2811026478055858</v>
      </c>
    </row>
    <row r="81" spans="1:5" s="48" customFormat="1" ht="12.75" customHeight="1">
      <c r="A81" s="52" t="s">
        <v>92</v>
      </c>
      <c r="B81" s="53" t="s">
        <v>67</v>
      </c>
      <c r="C81" s="71">
        <v>2683</v>
      </c>
      <c r="D81" s="87">
        <v>447</v>
      </c>
      <c r="E81" s="54">
        <f t="shared" si="1"/>
        <v>0.16660454714871412</v>
      </c>
    </row>
    <row r="82" spans="1:5" s="60" customFormat="1" ht="24" customHeight="1">
      <c r="A82" s="49" t="s">
        <v>97</v>
      </c>
      <c r="B82" s="47" t="s">
        <v>130</v>
      </c>
      <c r="C82" s="72">
        <v>1885</v>
      </c>
      <c r="D82" s="90">
        <v>314</v>
      </c>
      <c r="E82" s="59">
        <f t="shared" si="1"/>
        <v>0.16657824933687002</v>
      </c>
    </row>
    <row r="83" spans="1:5" s="48" customFormat="1" ht="26.25" customHeight="1" hidden="1">
      <c r="A83" s="61" t="s">
        <v>76</v>
      </c>
      <c r="B83" s="62" t="s">
        <v>77</v>
      </c>
      <c r="C83" s="114"/>
      <c r="D83" s="108"/>
      <c r="E83" s="59" t="e">
        <f t="shared" si="1"/>
        <v>#DIV/0!</v>
      </c>
    </row>
    <row r="84" spans="1:5" s="48" customFormat="1" ht="48">
      <c r="A84" s="81" t="s">
        <v>96</v>
      </c>
      <c r="B84" s="47" t="s">
        <v>131</v>
      </c>
      <c r="C84" s="70">
        <v>967</v>
      </c>
      <c r="D84" s="86">
        <v>180</v>
      </c>
      <c r="E84" s="59">
        <f t="shared" si="1"/>
        <v>0.18614270941054809</v>
      </c>
    </row>
    <row r="85" spans="1:5" s="48" customFormat="1" ht="36">
      <c r="A85" s="49" t="s">
        <v>68</v>
      </c>
      <c r="B85" s="47" t="s">
        <v>132</v>
      </c>
      <c r="C85" s="70">
        <v>7751</v>
      </c>
      <c r="D85" s="86">
        <v>1550</v>
      </c>
      <c r="E85" s="18">
        <f t="shared" si="1"/>
        <v>0.19997419687782222</v>
      </c>
    </row>
    <row r="86" spans="1:5" s="48" customFormat="1" ht="36">
      <c r="A86" s="51" t="s">
        <v>90</v>
      </c>
      <c r="B86" s="47" t="s">
        <v>123</v>
      </c>
      <c r="C86" s="70">
        <f>SUM(C88:C90)</f>
        <v>11960</v>
      </c>
      <c r="D86" s="86">
        <f>SUM(D88:D90)</f>
        <v>997</v>
      </c>
      <c r="E86" s="18">
        <f t="shared" si="1"/>
        <v>0.08336120401337793</v>
      </c>
    </row>
    <row r="87" spans="1:5" s="48" customFormat="1" ht="15.75">
      <c r="A87" s="51"/>
      <c r="B87" s="47" t="s">
        <v>49</v>
      </c>
      <c r="C87" s="118"/>
      <c r="D87" s="117"/>
      <c r="E87" s="119"/>
    </row>
    <row r="88" spans="1:5" s="50" customFormat="1" ht="36">
      <c r="A88" s="51" t="s">
        <v>89</v>
      </c>
      <c r="B88" s="53" t="s">
        <v>133</v>
      </c>
      <c r="C88" s="73">
        <v>11241</v>
      </c>
      <c r="D88" s="88">
        <v>937</v>
      </c>
      <c r="E88" s="56">
        <f aca="true" t="shared" si="2" ref="E88:E96">D88/C88</f>
        <v>0.08335557334756694</v>
      </c>
    </row>
    <row r="89" spans="1:5" s="50" customFormat="1" ht="36">
      <c r="A89" s="51" t="s">
        <v>88</v>
      </c>
      <c r="B89" s="134" t="s">
        <v>134</v>
      </c>
      <c r="C89" s="135">
        <v>494</v>
      </c>
      <c r="D89" s="136">
        <v>41</v>
      </c>
      <c r="E89" s="137">
        <f t="shared" si="2"/>
        <v>0.08299595141700405</v>
      </c>
    </row>
    <row r="90" spans="1:5" s="50" customFormat="1" ht="36">
      <c r="A90" s="51" t="s">
        <v>87</v>
      </c>
      <c r="B90" s="53" t="s">
        <v>135</v>
      </c>
      <c r="C90" s="74">
        <v>225</v>
      </c>
      <c r="D90" s="89">
        <v>19</v>
      </c>
      <c r="E90" s="56">
        <f t="shared" si="2"/>
        <v>0.08444444444444445</v>
      </c>
    </row>
    <row r="91" spans="1:5" s="50" customFormat="1" ht="48">
      <c r="A91" s="51" t="s">
        <v>136</v>
      </c>
      <c r="B91" s="47" t="s">
        <v>137</v>
      </c>
      <c r="C91" s="70">
        <v>923</v>
      </c>
      <c r="D91" s="86">
        <v>0</v>
      </c>
      <c r="E91" s="32">
        <f t="shared" si="2"/>
        <v>0</v>
      </c>
    </row>
    <row r="92" spans="1:5" s="50" customFormat="1" ht="24">
      <c r="A92" s="51" t="s">
        <v>124</v>
      </c>
      <c r="B92" s="47" t="s">
        <v>125</v>
      </c>
      <c r="C92" s="70">
        <v>6782</v>
      </c>
      <c r="D92" s="86">
        <v>0</v>
      </c>
      <c r="E92" s="32">
        <f t="shared" si="2"/>
        <v>0</v>
      </c>
    </row>
    <row r="93" spans="1:5" s="50" customFormat="1" ht="60">
      <c r="A93" s="51" t="s">
        <v>91</v>
      </c>
      <c r="B93" s="53" t="s">
        <v>138</v>
      </c>
      <c r="C93" s="70">
        <v>196238</v>
      </c>
      <c r="D93" s="86">
        <v>30438</v>
      </c>
      <c r="E93" s="32">
        <f t="shared" si="2"/>
        <v>0.1551075734567209</v>
      </c>
    </row>
    <row r="94" spans="1:5" s="50" customFormat="1" ht="48">
      <c r="A94" s="51" t="s">
        <v>139</v>
      </c>
      <c r="B94" s="53" t="s">
        <v>140</v>
      </c>
      <c r="C94" s="94">
        <v>125819</v>
      </c>
      <c r="D94" s="94">
        <v>20526</v>
      </c>
      <c r="E94" s="32">
        <f t="shared" si="2"/>
        <v>0.16313911253467284</v>
      </c>
    </row>
    <row r="95" spans="1:5" s="50" customFormat="1" ht="24">
      <c r="A95" s="51" t="s">
        <v>152</v>
      </c>
      <c r="B95" s="53" t="s">
        <v>154</v>
      </c>
      <c r="C95" s="94">
        <v>5582</v>
      </c>
      <c r="D95" s="115">
        <v>0</v>
      </c>
      <c r="E95" s="32">
        <f t="shared" si="2"/>
        <v>0</v>
      </c>
    </row>
    <row r="96" spans="1:5" s="50" customFormat="1" ht="36">
      <c r="A96" s="51" t="s">
        <v>153</v>
      </c>
      <c r="B96" s="53" t="s">
        <v>155</v>
      </c>
      <c r="C96" s="94">
        <v>6991</v>
      </c>
      <c r="D96" s="115">
        <v>0</v>
      </c>
      <c r="E96" s="32">
        <f t="shared" si="2"/>
        <v>0</v>
      </c>
    </row>
    <row r="97" spans="1:5" s="50" customFormat="1" ht="11.25" customHeight="1">
      <c r="A97" s="51"/>
      <c r="B97" s="53"/>
      <c r="C97" s="94"/>
      <c r="D97" s="113"/>
      <c r="E97" s="32"/>
    </row>
    <row r="98" spans="1:5" s="50" customFormat="1" ht="15.75">
      <c r="A98" s="51" t="s">
        <v>156</v>
      </c>
      <c r="B98" s="47" t="s">
        <v>161</v>
      </c>
      <c r="C98" s="94">
        <f>SUM(C99:C100)</f>
        <v>25599</v>
      </c>
      <c r="D98" s="94">
        <f>SUM(D99:D100)</f>
        <v>0</v>
      </c>
      <c r="E98" s="32"/>
    </row>
    <row r="99" spans="1:5" s="50" customFormat="1" ht="36">
      <c r="A99" s="51" t="s">
        <v>157</v>
      </c>
      <c r="B99" s="53" t="s">
        <v>158</v>
      </c>
      <c r="C99" s="94">
        <v>18939</v>
      </c>
      <c r="D99" s="115">
        <v>0</v>
      </c>
      <c r="E99" s="32"/>
    </row>
    <row r="100" spans="1:5" s="50" customFormat="1" ht="15.75">
      <c r="A100" s="51" t="s">
        <v>159</v>
      </c>
      <c r="B100" s="53" t="s">
        <v>160</v>
      </c>
      <c r="C100" s="94">
        <v>6660</v>
      </c>
      <c r="D100" s="115">
        <v>0</v>
      </c>
      <c r="E100" s="32"/>
    </row>
    <row r="101" spans="1:5" s="50" customFormat="1" ht="9.75" customHeight="1">
      <c r="A101" s="51"/>
      <c r="B101" s="53"/>
      <c r="C101" s="109"/>
      <c r="D101" s="113"/>
      <c r="E101" s="32"/>
    </row>
    <row r="102" spans="1:5" s="50" customFormat="1" ht="24">
      <c r="A102" s="49" t="s">
        <v>83</v>
      </c>
      <c r="B102" s="47" t="s">
        <v>84</v>
      </c>
      <c r="C102" s="45">
        <v>0</v>
      </c>
      <c r="D102" s="91">
        <v>-23501</v>
      </c>
      <c r="E102" s="32"/>
    </row>
    <row r="103" spans="1:5" s="50" customFormat="1" ht="13.5" customHeight="1">
      <c r="A103" s="49"/>
      <c r="B103" s="47"/>
      <c r="C103" s="69"/>
      <c r="D103" s="75"/>
      <c r="E103" s="32"/>
    </row>
    <row r="104" spans="1:5" ht="18" customHeight="1">
      <c r="A104" s="44"/>
      <c r="B104" s="68" t="s">
        <v>69</v>
      </c>
      <c r="C104" s="23">
        <f>SUM(C6,C63)</f>
        <v>908866</v>
      </c>
      <c r="D104" s="92">
        <f>SUM(D6,D63)</f>
        <v>95526</v>
      </c>
      <c r="E104" s="24">
        <f>D104/C104</f>
        <v>0.1051046028787522</v>
      </c>
    </row>
    <row r="105" spans="1:4" s="125" customFormat="1" ht="15">
      <c r="A105" s="121"/>
      <c r="B105" s="122" t="s">
        <v>70</v>
      </c>
      <c r="C105" s="126"/>
      <c r="D105" s="126">
        <f>SUM(D23,D27,D41,D44,D53,D56,D60)</f>
        <v>2823</v>
      </c>
    </row>
    <row r="106" spans="1:5" s="125" customFormat="1" ht="15">
      <c r="A106" s="121"/>
      <c r="B106" s="122" t="s">
        <v>71</v>
      </c>
      <c r="C106" s="123">
        <f>D6</f>
        <v>55541</v>
      </c>
      <c r="D106" s="124"/>
      <c r="E106" s="122"/>
    </row>
    <row r="107" spans="1:5" s="125" customFormat="1" ht="15">
      <c r="A107" s="121"/>
      <c r="B107" s="122" t="s">
        <v>72</v>
      </c>
      <c r="C107" s="123">
        <f>SUM(D65)</f>
        <v>243</v>
      </c>
      <c r="D107" s="122"/>
      <c r="E107" s="122"/>
    </row>
    <row r="108" spans="1:5" s="125" customFormat="1" ht="15">
      <c r="A108" s="121"/>
      <c r="B108" s="122" t="s">
        <v>73</v>
      </c>
      <c r="C108" s="123">
        <f>D70</f>
        <v>3310</v>
      </c>
      <c r="D108" s="122" t="s">
        <v>42</v>
      </c>
      <c r="E108" s="122"/>
    </row>
    <row r="109" spans="1:5" s="125" customFormat="1" ht="15">
      <c r="A109" s="121"/>
      <c r="B109" s="122" t="s">
        <v>74</v>
      </c>
      <c r="C109" s="123">
        <f>D74</f>
        <v>59933</v>
      </c>
      <c r="D109" s="122"/>
      <c r="E109" s="122"/>
    </row>
    <row r="110" spans="1:5" s="125" customFormat="1" ht="15">
      <c r="A110" s="121"/>
      <c r="B110" s="122" t="s">
        <v>75</v>
      </c>
      <c r="C110" s="123">
        <f>D98</f>
        <v>0</v>
      </c>
      <c r="D110" s="122"/>
      <c r="E110" s="122"/>
    </row>
    <row r="111" spans="1:2" s="125" customFormat="1" ht="15">
      <c r="A111" s="121"/>
      <c r="B111" s="122"/>
    </row>
    <row r="112" spans="1:2" s="111" customFormat="1" ht="15">
      <c r="A112" s="120"/>
      <c r="B112" s="110"/>
    </row>
    <row r="124" ht="15" hidden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874015748031497" right="0.3937007874015748" top="0.3937007874015748" bottom="0.1968503937007874" header="0" footer="0"/>
  <pageSetup cellComments="atEnd" horizontalDpi="1200" verticalDpi="1200" orientation="landscape" paperSize="9" r:id="rId2"/>
  <rowBreaks count="2" manualBreakCount="2">
    <brk id="104" max="255" man="1"/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Spiridonova</cp:lastModifiedBy>
  <cp:lastPrinted>2015-03-05T13:11:04Z</cp:lastPrinted>
  <dcterms:created xsi:type="dcterms:W3CDTF">2010-08-06T05:41:33Z</dcterms:created>
  <dcterms:modified xsi:type="dcterms:W3CDTF">2015-03-05T13:18:56Z</dcterms:modified>
  <cp:category/>
  <cp:version/>
  <cp:contentType/>
  <cp:contentStatus/>
</cp:coreProperties>
</file>