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<sst xmlns="http://schemas.openxmlformats.org/spreadsheetml/2006/main" count="217" uniqueCount="205">
  <si>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</si>
  <si>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</si>
  <si>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</si>
  <si>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</si>
  <si>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</si>
  <si>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</si>
  <si>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</si>
  <si>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</si>
  <si>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</si>
  <si>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</si>
  <si>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</si>
  <si>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</si>
  <si>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</si>
  <si>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</si>
  <si>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</si>
  <si>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</si>
  <si>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</si>
  <si>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</si>
  <si>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</si>
  <si>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</si>
  <si>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</si>
  <si>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</si>
  <si>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</si>
  <si>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</si>
  <si>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</si>
  <si>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</si>
  <si>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</si>
  <si>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</si>
  <si>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</si>
  <si>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</si>
  <si>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</si>
  <si>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</si>
  <si>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</si>
  <si>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</si>
  <si>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</si>
  <si>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</si>
  <si>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</si>
  <si>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</si>
  <si>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</si>
  <si>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</si>
  <si>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</si>
  <si>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</si>
  <si>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</si>
  <si>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</si>
  <si>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</si>
  <si>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</si>
  <si>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</si>
  <si>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</si>
  <si>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</si>
  <si>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</si>
  <si>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</si>
  <si>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</si>
  <si>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</si>
  <si>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</si>
  <si>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</si>
  <si>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</si>
  <si>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</si>
  <si>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</si>
  <si>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</si>
  <si>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</si>
  <si>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</si>
  <si>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</si>
  <si>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</si>
  <si>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</si>
  <si>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</si>
  <si>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</si>
  <si>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</si>
  <si>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000 202 02000 00 0000 151</t>
  </si>
  <si>
    <t>Субсидии бюджетам субъектов РФ и муниципальных образований</t>
  </si>
  <si>
    <t>001 2 02 02999 04 0003 151</t>
  </si>
  <si>
    <t>~ прочие субсидии бюджетам городских округов на установку охранно-пожарной сигнализации в муниципальных учреждениях социально-культурной сферы</t>
  </si>
  <si>
    <t>000 2 02 03000 00 0000 151</t>
  </si>
  <si>
    <t>Субвенции бюджетам субъектов РФ и муниципальных образований</t>
  </si>
  <si>
    <t>~ на обеспечение переданных муниципальным образованиям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</si>
  <si>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предоствление гражданам субсидий на оплату жилого помещения и коммунальных услуг всего,</t>
  </si>
  <si>
    <t>~на выплаты гражданам субсидий на оплату жилого помещения и коммунальных услуг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</si>
  <si>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</si>
  <si>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</si>
  <si>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000 2 02 04000 00 0000 151</t>
  </si>
  <si>
    <t>Иные межбюджетные трансферты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</si>
  <si>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</si>
  <si>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</si>
  <si>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</si>
  <si>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</si>
  <si>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</si>
  <si>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</si>
  <si>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</si>
  <si>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</si>
  <si>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</si>
  <si>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001 2 02 02999 04 0004 151</t>
  </si>
  <si>
    <t>~ прочие субсидии бюджетам городских округов на органиизацию и осуществление мероприятий по работе с детьми и молодежью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</si>
  <si>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</si>
  <si>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</si>
  <si>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001 2 02 02999 04 0005 151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</si>
  <si>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предпринимательства.</t>
  </si>
  <si>
    <t>001 2 02 02999 04 0006 151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</si>
  <si>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средств, перечисляемых из федерального бюджета.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</si>
  <si>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</si>
  <si>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</si>
  <si>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</si>
  <si>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</si>
  <si>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</si>
  <si>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001 2 02 03024 04 0004 151</t>
  </si>
  <si>
    <t>001 2 02 04019 04 0000 151</t>
  </si>
  <si>
    <t>~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</si>
  <si>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182 1 01 01000 00 0000 110</t>
  </si>
  <si>
    <t>Налог на прибыль организаций</t>
  </si>
  <si>
    <t>182 1 05 01000 00 0000 110</t>
  </si>
  <si>
    <t>Налог, взимаемый в связи с применением упрощенной системы налогообложения</t>
  </si>
  <si>
    <t>182 1 06 02000 02 0000 110</t>
  </si>
  <si>
    <t>Налог на имущество организаций</t>
  </si>
  <si>
    <t>~ прочие субсидии, предоставляемые из бюджета Московской области бюджетам муниципальных образований Московской области на капитальные вложения в объекты дошкольного образования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</si>
  <si>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на 2013 год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</si>
  <si>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</si>
  <si>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~ 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педработникам для обеспечения книгоиздательской продукцией и периодическими изданиями на 2013 год</t>
  </si>
  <si>
    <t>~ на организацию оказания медицинской помощи на территории муниципального образования на 2013 год</t>
  </si>
  <si>
    <t>~ на частичную компенсацию стоимости питания отдельным категориям обучающихся в муниципальных 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МО  № 24/2005-03 "О частичной компенсации стоимости питания отдельным категориям обучающихся в образовательных учреждениях " на 2013 год</t>
  </si>
  <si>
    <t>001 2 02 03029 04 0003 151</t>
  </si>
  <si>
    <t>001 2 02 03029 04 0002 151</t>
  </si>
  <si>
    <t>001 2 02 03029 04 0001 151</t>
  </si>
  <si>
    <t>~ на выплату компенсации части 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</si>
  <si>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труда работников бухгалтерских служб,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</si>
  <si>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банковских и почтовых услуг по перечислению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 иных образовательных организациях в Московской области, реализующих основную общеобразовательную программу дошкольного образования</t>
  </si>
  <si>
    <t xml:space="preserve">~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 - всего, </t>
  </si>
  <si>
    <t>~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26/2006-03 "О порядке обеспечения полноценным питанием беременных женщин, кормящих матерей, а также детей в возрасте до трех лет в Московской области"  на 2013 год</t>
  </si>
  <si>
    <t>001 2 02 03999 04 0002 151</t>
  </si>
  <si>
    <t>~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</si>
  <si>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>001 2 02 03999 04 0003 151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</si>
  <si>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</si>
  <si>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</si>
  <si>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</si>
  <si>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</si>
  <si>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</si>
  <si>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</si>
  <si>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</si>
  <si>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</si>
  <si>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001 2 02 01003 04 0000 151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</si>
  <si>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</si>
  <si>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</si>
  <si>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</si>
  <si>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</si>
  <si>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</si>
  <si>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</si>
  <si>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</si>
  <si>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</si>
  <si>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</si>
  <si>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</si>
  <si>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</si>
  <si>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</si>
  <si>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</si>
  <si>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</si>
  <si>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~ прочие 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</si>
  <si>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001 2 02 03021 04 0000 151</t>
  </si>
  <si>
    <t>~ на выплату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</t>
  </si>
  <si>
    <t>182 1 05 03010 01 0000 110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</si>
  <si>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</si>
  <si>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</si>
  <si>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001 2 02 02999 04  0002 151</t>
  </si>
  <si>
    <t>~ прочие субсидии бюджетам городских округов на мероприятия по проведению летней оздоровительной кампании детей, на 2013 год</t>
  </si>
  <si>
    <t>001 2 02 02999 04  0006 151</t>
  </si>
  <si>
    <t>~ прочие 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</si>
  <si>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001 2 02 03026 04 0000 151</t>
  </si>
  <si>
    <t>001 2 02 03069 04 0000 151</t>
  </si>
  <si>
    <t>001 2 02 04999 04 0000 151</t>
  </si>
  <si>
    <t>Прочие межбюджетные трансферты, передаваемые бюджетам городских округов</t>
  </si>
  <si>
    <t>000 2 07 04000 00 0000 180</t>
  </si>
  <si>
    <t>ПРОЧИЕ БЕЗВОЗМЕЗДНЫЕ ПОСТУПЛЕНИЯ</t>
  </si>
  <si>
    <t>Прочие безвозмездные поступления в бюджеты городских округов</t>
  </si>
  <si>
    <t>001 2 02 02999 04  0007 151</t>
  </si>
  <si>
    <t>001 2 02 02999 04  0008 151</t>
  </si>
  <si>
    <t>001 2 02 02999 04  0009 151</t>
  </si>
  <si>
    <t>~ прочие субсидии бюджетам муниципальных образований Московской области на улучшение жилищных условий семьям, имеющих семь и более детей, в соответствии с долгосрочной целевой программой Московской области  «Жилище» на 2013 – 2015 годы</t>
  </si>
  <si>
    <t>~ прочие субсидии бюджетам муниципальных образований Московской области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проекта в 2013 году</t>
  </si>
  <si>
    <t>~ прочие субсидии бюджетам муниципальных образований Московской области на закупку оборудования для дошкольных образовательных учреждений муниципальных образований Московской области  - победителей областного конкурса на присвоение статуса Региональной инновационной площадки Московской области в 2013 году</t>
  </si>
  <si>
    <t>ДОХОДЫ ОТ ОКАЗАНИЯ ПЛАТНЫХ УСЛУГ (РАБОТ) И КОМПЕНСАЦИИ ЗАТРАТ ГОСУДАРСТВА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</si>
  <si>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</si>
  <si>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</si>
  <si>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</si>
  <si>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</si>
  <si>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>Доходы от компенсации затрат государства</t>
  </si>
  <si>
    <t>000 1 13 02000 00 0000 130</t>
  </si>
  <si>
    <t>Прочие доходы от компенсации затрат  бюджетов городских округов</t>
  </si>
  <si>
    <t>001 1 13 02994 04 0000 130</t>
  </si>
  <si>
    <t>~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</si>
  <si>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000 1 13 00000 00 0000 000 </t>
  </si>
  <si>
    <t>~ на обеспечение жилыми помещениями отдельных категорий ветеранов, предусмотренных  ч.2 ст.1 Закона Московской области № 125/2006-ОЗ «Об обеспечении жилыми помещени-ями за счет средств федерального бюджета отдельных категорий ветеранов, инвалидов и семей, имеющих детей – инвалидов</t>
  </si>
  <si>
    <t>001 2 07 04050 04 0000 180</t>
  </si>
  <si>
    <t>001 2 02 02008 04 0001 151</t>
  </si>
  <si>
    <t>Субсидии бюджетам городских округов на обеспечение жильём молодых семей за счёт средств федерального бюджета</t>
  </si>
  <si>
    <t>001 2 02 02008 04 0002 151</t>
  </si>
  <si>
    <t>Субсидии бюджетам городских округов на обеспечение жильём молодых семей из бюджета Московской области</t>
  </si>
  <si>
    <t>~ прочие  субсидии бюджетам городских округов на организацию и осуществление мероприятий по работе с детьми и молодежью</t>
  </si>
  <si>
    <t>001 2 02 02999 04 0010 151</t>
  </si>
  <si>
    <t>~ прочие субсидии бюджетам муниципальных образований Московской области на 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</si>
  <si>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001 2 02 02999 04 0011 151</t>
  </si>
  <si>
    <t>~ прочие субсидии бюджетам муниципальных образований Московской области на реализацию  долгосрочной целевой программы Московской области "Развитие здравоохранения Московской области на 2013-2015 годы"</t>
  </si>
  <si>
    <t xml:space="preserve">001 2 02 03078 04 0000 151 </t>
  </si>
  <si>
    <t>Субвенция бюджетам городских округов на модернизацию региональных систем общего образования</t>
  </si>
  <si>
    <t>Уточнен-ный план 
на 2013 год
с изм. от 30.09.2013г.</t>
  </si>
  <si>
    <t>~ прочие 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за счёт средств федерального бюджета</t>
  </si>
  <si>
    <t>001 2 02 02999 04 0012 151</t>
  </si>
  <si>
    <t>001 2 02 02999 04 0013 151</t>
  </si>
  <si>
    <t>~ прочие 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из бюджета Московской области</t>
  </si>
  <si>
    <t>Поступления доходов в бюджет г.Протвино по состоянию на 01.11.2013г.</t>
  </si>
  <si>
    <t>Факт на 01.11.2013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</si>
</sst>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7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9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 vertical="top" wrapText="1"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vertical="top" wrapText="1"/>
    </xf>
    <xf numFmtId="1" fontId="29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" fontId="13" fillId="0" borderId="10" xfId="0" applyNumberFormat="1" applyFont="1" applyBorder="1" applyAlignment="1">
      <alignment/>
    </xf>
    <xf numFmtId="9" fontId="13" fillId="0" borderId="10" xfId="57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33" borderId="11" xfId="0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9" fontId="9" fillId="33" borderId="11" xfId="57" applyFont="1" applyFill="1" applyBorder="1" applyAlignment="1" applyProtection="1">
      <alignment horizontal="right"/>
      <protection/>
    </xf>
    <xf numFmtId="1" fontId="16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9" fontId="16" fillId="0" borderId="10" xfId="57" applyFont="1" applyFill="1" applyBorder="1" applyAlignment="1" applyProtection="1">
      <alignment horizontal="right"/>
      <protection/>
    </xf>
    <xf numFmtId="1" fontId="16" fillId="0" borderId="10" xfId="0" applyNumberFormat="1" applyFont="1" applyBorder="1" applyAlignment="1">
      <alignment horizontal="right"/>
    </xf>
    <xf numFmtId="9" fontId="19" fillId="0" borderId="10" xfId="57" applyFont="1" applyFill="1" applyBorder="1" applyAlignment="1" applyProtection="1">
      <alignment horizontal="right"/>
      <protection/>
    </xf>
    <xf numFmtId="9" fontId="20" fillId="0" borderId="10" xfId="57" applyFont="1" applyFill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9" fontId="9" fillId="0" borderId="10" xfId="57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>
      <alignment horizontal="left" vertical="top" wrapText="1"/>
    </xf>
    <xf numFmtId="1" fontId="9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9" fontId="27" fillId="0" borderId="10" xfId="57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>
      <alignment horizontal="right"/>
    </xf>
    <xf numFmtId="9" fontId="26" fillId="0" borderId="10" xfId="57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right"/>
    </xf>
    <xf numFmtId="9" fontId="13" fillId="0" borderId="10" xfId="57" applyFont="1" applyFill="1" applyBorder="1" applyAlignment="1" applyProtection="1">
      <alignment horizontal="right" wrapText="1"/>
      <protection/>
    </xf>
    <xf numFmtId="0" fontId="14" fillId="0" borderId="0" xfId="0" applyFont="1" applyFill="1" applyAlignment="1">
      <alignment wrapText="1"/>
    </xf>
    <xf numFmtId="3" fontId="11" fillId="0" borderId="13" xfId="0" applyNumberFormat="1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170" fontId="21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1" fillId="0" borderId="13" xfId="0" applyFont="1" applyFill="1" applyBorder="1" applyAlignment="1">
      <alignment vertical="top"/>
    </xf>
    <xf numFmtId="1" fontId="16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9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1" fontId="74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wrapText="1"/>
    </xf>
    <xf numFmtId="1" fontId="20" fillId="0" borderId="13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32" fillId="0" borderId="10" xfId="0" applyNumberFormat="1" applyFont="1" applyFill="1" applyBorder="1" applyAlignment="1">
      <alignment/>
    </xf>
    <xf numFmtId="1" fontId="74" fillId="0" borderId="0" xfId="0" applyNumberFormat="1" applyFont="1" applyFill="1" applyBorder="1" applyAlignment="1">
      <alignment/>
    </xf>
    <xf numFmtId="1" fontId="75" fillId="0" borderId="0" xfId="0" applyNumberFormat="1" applyFont="1" applyBorder="1" applyAlignment="1">
      <alignment/>
    </xf>
    <xf numFmtId="1" fontId="76" fillId="0" borderId="0" xfId="0" applyNumberFormat="1" applyFont="1" applyBorder="1" applyAlignment="1">
      <alignment/>
    </xf>
    <xf numFmtId="1" fontId="77" fillId="0" borderId="0" xfId="0" applyNumberFormat="1" applyFont="1" applyBorder="1" applyAlignment="1">
      <alignment/>
    </xf>
    <xf numFmtId="1" fontId="78" fillId="0" borderId="0" xfId="0" applyNumberFormat="1" applyFont="1" applyBorder="1" applyAlignment="1">
      <alignment/>
    </xf>
    <xf numFmtId="1" fontId="77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9" fontId="21" fillId="0" borderId="10" xfId="57" applyFont="1" applyFill="1" applyBorder="1" applyAlignment="1" applyProtection="1">
      <alignment horizontal="right"/>
      <protection/>
    </xf>
    <xf numFmtId="1" fontId="75" fillId="0" borderId="14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0" fillId="0" borderId="14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wrapText="1"/>
    </xf>
    <xf numFmtId="1" fontId="9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9" fillId="33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м.о. "Городской округ Протвино" по состоянию на 01.11.2013г.</a:t>
            </a:r>
          </a:p>
        </c:rich>
      </c:tx>
      <c:layout>
        <c:manualLayout>
          <c:xMode val="factor"/>
          <c:yMode val="factor"/>
          <c:x val="-0.00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53575"/>
          <c:w val="0.386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Налоговые и неналого-вые доходы, безвозмезд-ные поступления 
62%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Субсидии
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Субвенции
27%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Трансферты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Лист1!$B$136:$B$140</c:f>
              <c:strCache/>
            </c:strRef>
          </c:cat>
          <c:val>
            <c:numRef>
              <c:f>Лист1!$C$136:$C$140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на 01.11.2013г.</a:t>
            </a:r>
          </a:p>
        </c:rich>
      </c:tx>
      <c:layout>
        <c:manualLayout>
          <c:xMode val="factor"/>
          <c:yMode val="factor"/>
          <c:x val="0.05575"/>
          <c:y val="-0.036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75"/>
          <c:w val="0.4652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 прибыль, доходы , 65%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15%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собствен-ности,10%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материаль-ных и немате-риальных активов,3%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1%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(Лист1!$B$10,Лист1!$B$12,Лист1!$B$18,Лист1!$B$31,Лист1!$B$55,Лист1!$B$135)</c:f>
              <c:strCache/>
            </c:strRef>
          </c:cat>
          <c:val>
            <c:numRef>
              <c:f>(Лист1!$D$10,Лист1!$D$12,Лист1!$D$18,Лист1!$D$31,Лист1!$D$55,Лист1!$D$135)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135</xdr:row>
      <xdr:rowOff>171450</xdr:rowOff>
    </xdr:from>
    <xdr:to>
      <xdr:col>3</xdr:col>
      <xdr:colOff>647700</xdr:colOff>
      <xdr:row>153</xdr:row>
      <xdr:rowOff>9525</xdr:rowOff>
    </xdr:to>
    <xdr:graphicFrame>
      <xdr:nvGraphicFramePr>
        <xdr:cNvPr id="1" name="Диаграмма 1"/>
        <xdr:cNvGraphicFramePr/>
      </xdr:nvGraphicFramePr>
      <xdr:xfrm>
        <a:off x="5114925" y="33270825"/>
        <a:ext cx="43624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135</xdr:row>
      <xdr:rowOff>171450</xdr:rowOff>
    </xdr:from>
    <xdr:to>
      <xdr:col>1</xdr:col>
      <xdr:colOff>3495675</xdr:colOff>
      <xdr:row>153</xdr:row>
      <xdr:rowOff>9525</xdr:rowOff>
    </xdr:to>
    <xdr:graphicFrame>
      <xdr:nvGraphicFramePr>
        <xdr:cNvPr id="2" name="Диаграмма 2"/>
        <xdr:cNvGraphicFramePr/>
      </xdr:nvGraphicFramePr>
      <xdr:xfrm>
        <a:off x="104775" y="33270825"/>
        <a:ext cx="4781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view="pageBreakPreview" zoomScaleSheetLayoutView="100" zoomScalePageLayoutView="0" workbookViewId="0" topLeftCell="A31">
      <selection activeCell="D69" sqref="D69:D70"/>
    </sheetView>
  </sheetViews>
  <sheetFormatPr defaultColWidth="9.00390625" defaultRowHeight="12.75"/>
  <cols>
    <col min="1" max="1" width="18.25390625" style="1" customWidth="1"/>
    <col min="2" max="2" width="86.625" style="2" customWidth="1"/>
    <col min="3" max="3" width="11.00390625" style="3" customWidth="1"/>
    <col min="4" max="4" width="10.875" style="4" customWidth="1"/>
    <col min="5" max="5" width="8.75390625" style="3" customWidth="1"/>
    <col min="6" max="16384" width="9.125" style="3" customWidth="1"/>
  </cols>
  <sheetData>
    <row r="1" spans="1:5" ht="17.25" customHeight="1">
      <c r="A1" s="126" t="s">
        <v>203</v>
      </c>
      <c r="B1" s="126"/>
      <c r="C1" s="126"/>
      <c r="D1" s="126"/>
      <c r="E1" s="126"/>
    </row>
    <row r="2" spans="1:5" ht="13.5" customHeight="1">
      <c r="A2" s="5"/>
      <c r="B2" s="3"/>
      <c r="C2" s="6"/>
      <c r="D2" s="6"/>
      <c r="E2" s="6" t="s">
        <v>0</v>
      </c>
    </row>
    <row r="3" spans="1:5" ht="24" customHeight="1">
      <c r="A3" s="127" t="s">
        <v>1</v>
      </c>
      <c r="B3" s="128" t="s">
        <v>2</v>
      </c>
      <c r="C3" s="127" t="s">
        <v>198</v>
      </c>
      <c r="D3" s="128" t="s">
        <v>204</v>
      </c>
      <c r="E3" s="127" t="s">
        <v>97</v>
      </c>
    </row>
    <row r="4" spans="1:5" ht="43.5" customHeight="1">
      <c r="A4" s="127"/>
      <c r="B4" s="128"/>
      <c r="C4" s="127"/>
      <c r="D4" s="128"/>
      <c r="E4" s="127"/>
    </row>
    <row r="5" spans="1:5" ht="12" customHeight="1">
      <c r="A5" s="29">
        <v>1</v>
      </c>
      <c r="B5" s="88">
        <v>2</v>
      </c>
      <c r="C5" s="30">
        <v>3</v>
      </c>
      <c r="D5" s="90">
        <v>4</v>
      </c>
      <c r="E5" s="30">
        <v>5</v>
      </c>
    </row>
    <row r="6" spans="1:5" s="7" customFormat="1" ht="18.75">
      <c r="A6" s="32" t="s">
        <v>3</v>
      </c>
      <c r="B6" s="89" t="s">
        <v>4</v>
      </c>
      <c r="C6" s="33">
        <f>SUM(C8,C12,C18,C23,C29,C31,C44,C47,C51,C55,C60,C62,C66)</f>
        <v>521070</v>
      </c>
      <c r="D6" s="125">
        <f>SUM(D8,D12,D18,D23,D27,D29,D31,D44,D47,D51,D55,D60,D62,D66)</f>
        <v>428814</v>
      </c>
      <c r="E6" s="34">
        <f>D6/C6</f>
        <v>0.8229489320052968</v>
      </c>
    </row>
    <row r="7" spans="1:5" ht="8.25" customHeight="1">
      <c r="A7" s="50"/>
      <c r="B7" s="31"/>
      <c r="C7" s="82"/>
      <c r="D7" s="129"/>
      <c r="E7" s="41"/>
    </row>
    <row r="8" spans="1:5" s="8" customFormat="1" ht="15.75">
      <c r="A8" s="51" t="s">
        <v>5</v>
      </c>
      <c r="B8" s="16" t="s">
        <v>6</v>
      </c>
      <c r="C8" s="27">
        <f>SUM(C9:C10)</f>
        <v>347691</v>
      </c>
      <c r="D8" s="37">
        <f>SUM(D9:D10)</f>
        <v>279268</v>
      </c>
      <c r="E8" s="28">
        <f>D8/C8</f>
        <v>0.8032074456917205</v>
      </c>
    </row>
    <row r="9" spans="1:5" s="8" customFormat="1" ht="15.75">
      <c r="A9" s="51" t="s">
        <v>105</v>
      </c>
      <c r="B9" s="17" t="s">
        <v>106</v>
      </c>
      <c r="C9" s="35">
        <v>7116</v>
      </c>
      <c r="D9" s="112">
        <v>6529</v>
      </c>
      <c r="E9" s="28">
        <f>D9/C9</f>
        <v>0.9175098369870713</v>
      </c>
    </row>
    <row r="10" spans="1:5" s="8" customFormat="1" ht="15.75">
      <c r="A10" s="51" t="s">
        <v>7</v>
      </c>
      <c r="B10" s="17" t="s">
        <v>8</v>
      </c>
      <c r="C10" s="35">
        <v>340575</v>
      </c>
      <c r="D10" s="112">
        <v>272739</v>
      </c>
      <c r="E10" s="42">
        <f>D10/C10</f>
        <v>0.8008192028187624</v>
      </c>
    </row>
    <row r="11" spans="1:5" s="8" customFormat="1" ht="6.75" customHeight="1">
      <c r="A11" s="51"/>
      <c r="B11" s="17"/>
      <c r="C11" s="35"/>
      <c r="D11" s="102"/>
      <c r="E11" s="43"/>
    </row>
    <row r="12" spans="1:5" s="8" customFormat="1" ht="15.75">
      <c r="A12" s="51" t="s">
        <v>9</v>
      </c>
      <c r="B12" s="16" t="s">
        <v>10</v>
      </c>
      <c r="C12" s="27">
        <f>SUM(C13:C16)</f>
        <v>67611</v>
      </c>
      <c r="D12" s="37">
        <f>SUM(D13:D16)</f>
        <v>64243</v>
      </c>
      <c r="E12" s="28">
        <f>D12/C12</f>
        <v>0.9501856206830249</v>
      </c>
    </row>
    <row r="13" spans="1:5" s="8" customFormat="1" ht="15.75">
      <c r="A13" s="51" t="s">
        <v>107</v>
      </c>
      <c r="B13" s="17" t="s">
        <v>108</v>
      </c>
      <c r="C13" s="35">
        <v>38028</v>
      </c>
      <c r="D13" s="112">
        <v>41592</v>
      </c>
      <c r="E13" s="28">
        <f>D13/C13</f>
        <v>1.0937204165351846</v>
      </c>
    </row>
    <row r="14" spans="1:5" s="8" customFormat="1" ht="16.5" customHeight="1">
      <c r="A14" s="51" t="s">
        <v>11</v>
      </c>
      <c r="B14" s="17" t="s">
        <v>12</v>
      </c>
      <c r="C14" s="35">
        <v>28859</v>
      </c>
      <c r="D14" s="112">
        <v>22196</v>
      </c>
      <c r="E14" s="42">
        <f>D14/C14</f>
        <v>0.7691188190859004</v>
      </c>
    </row>
    <row r="15" spans="1:5" s="8" customFormat="1" ht="16.5" customHeight="1">
      <c r="A15" s="51" t="s">
        <v>154</v>
      </c>
      <c r="B15" s="17" t="s">
        <v>155</v>
      </c>
      <c r="C15" s="35">
        <v>0</v>
      </c>
      <c r="D15" s="112">
        <v>2</v>
      </c>
      <c r="E15" s="42"/>
    </row>
    <row r="16" spans="1:5" s="8" customFormat="1" ht="16.5" customHeight="1">
      <c r="A16" s="51" t="s">
        <v>149</v>
      </c>
      <c r="B16" s="17" t="s">
        <v>150</v>
      </c>
      <c r="C16" s="35">
        <v>724</v>
      </c>
      <c r="D16" s="112">
        <v>453</v>
      </c>
      <c r="E16" s="44">
        <f>D16/C16</f>
        <v>0.6256906077348067</v>
      </c>
    </row>
    <row r="17" spans="1:5" ht="7.5" customHeight="1">
      <c r="A17" s="50"/>
      <c r="B17" s="18"/>
      <c r="C17" s="36"/>
      <c r="D17" s="102"/>
      <c r="E17" s="44"/>
    </row>
    <row r="18" spans="1:5" ht="15.75">
      <c r="A18" s="50" t="s">
        <v>13</v>
      </c>
      <c r="B18" s="19" t="s">
        <v>14</v>
      </c>
      <c r="C18" s="37">
        <f>SUM(C19:C21)</f>
        <v>28984</v>
      </c>
      <c r="D18" s="37">
        <f>SUM(D19:D21)</f>
        <v>24026</v>
      </c>
      <c r="E18" s="44">
        <f>D18/C18</f>
        <v>0.828940104885454</v>
      </c>
    </row>
    <row r="19" spans="1:5" ht="15.75">
      <c r="A19" s="50" t="s">
        <v>15</v>
      </c>
      <c r="B19" s="20" t="s">
        <v>16</v>
      </c>
      <c r="C19" s="38">
        <v>3447</v>
      </c>
      <c r="D19" s="112">
        <v>3825</v>
      </c>
      <c r="E19" s="45">
        <f>D19/C19</f>
        <v>1.1096605744125327</v>
      </c>
    </row>
    <row r="20" spans="1:5" ht="15.75">
      <c r="A20" s="50" t="s">
        <v>109</v>
      </c>
      <c r="B20" s="20" t="s">
        <v>110</v>
      </c>
      <c r="C20" s="38">
        <v>4690</v>
      </c>
      <c r="D20" s="112">
        <v>4473</v>
      </c>
      <c r="E20" s="45">
        <f>D20/C20</f>
        <v>0.9537313432835821</v>
      </c>
    </row>
    <row r="21" spans="1:5" ht="15.75">
      <c r="A21" s="50" t="s">
        <v>17</v>
      </c>
      <c r="B21" s="20" t="s">
        <v>18</v>
      </c>
      <c r="C21" s="38">
        <v>20847</v>
      </c>
      <c r="D21" s="112">
        <v>15728</v>
      </c>
      <c r="E21" s="45">
        <f>D21/C21</f>
        <v>0.7544490814025999</v>
      </c>
    </row>
    <row r="22" spans="1:5" ht="7.5" customHeight="1">
      <c r="A22" s="50"/>
      <c r="B22" s="20"/>
      <c r="C22" s="39"/>
      <c r="D22" s="103"/>
      <c r="E22" s="46"/>
    </row>
    <row r="23" spans="1:5" ht="15.75">
      <c r="A23" s="50" t="s">
        <v>19</v>
      </c>
      <c r="B23" s="19" t="s">
        <v>20</v>
      </c>
      <c r="C23" s="37">
        <f>SUM(C24:C25)</f>
        <v>1466</v>
      </c>
      <c r="D23" s="113">
        <f>SUM(D24:D25)</f>
        <v>1236</v>
      </c>
      <c r="E23" s="44">
        <f>D23/C23</f>
        <v>0.8431105047748977</v>
      </c>
    </row>
    <row r="24" spans="1:5" ht="25.5">
      <c r="A24" s="50" t="s">
        <v>21</v>
      </c>
      <c r="B24" s="21" t="s">
        <v>22</v>
      </c>
      <c r="C24" s="38">
        <v>1226</v>
      </c>
      <c r="D24" s="112">
        <v>1098</v>
      </c>
      <c r="E24" s="45">
        <f>D24/C24</f>
        <v>0.8955954323001631</v>
      </c>
    </row>
    <row r="25" spans="1:5" ht="15.75">
      <c r="A25" s="50" t="s">
        <v>23</v>
      </c>
      <c r="B25" s="21" t="s">
        <v>24</v>
      </c>
      <c r="C25" s="38">
        <v>240</v>
      </c>
      <c r="D25" s="112">
        <v>138</v>
      </c>
      <c r="E25" s="45">
        <f>D25/C25</f>
        <v>0.575</v>
      </c>
    </row>
    <row r="26" spans="1:5" ht="15.75">
      <c r="A26" s="50"/>
      <c r="B26" s="21"/>
      <c r="C26" s="38"/>
      <c r="D26" s="102"/>
      <c r="E26" s="45"/>
    </row>
    <row r="27" spans="1:5" ht="26.25" customHeight="1">
      <c r="A27" s="50" t="s">
        <v>99</v>
      </c>
      <c r="B27" s="20" t="s">
        <v>25</v>
      </c>
      <c r="C27" s="37">
        <v>0</v>
      </c>
      <c r="D27" s="113">
        <v>1</v>
      </c>
      <c r="E27" s="44"/>
    </row>
    <row r="28" spans="1:5" ht="7.5" customHeight="1">
      <c r="A28" s="50"/>
      <c r="B28" s="21"/>
      <c r="C28" s="40"/>
      <c r="D28" s="104"/>
      <c r="E28" s="47"/>
    </row>
    <row r="29" spans="1:5" ht="25.5" hidden="1">
      <c r="A29" s="50" t="s">
        <v>99</v>
      </c>
      <c r="B29" s="20" t="s">
        <v>25</v>
      </c>
      <c r="C29" s="37">
        <v>0</v>
      </c>
      <c r="D29" s="101">
        <v>0</v>
      </c>
      <c r="E29" s="45"/>
    </row>
    <row r="30" spans="1:5" ht="0.75" customHeight="1">
      <c r="A30" s="50"/>
      <c r="B30" s="20"/>
      <c r="C30" s="40"/>
      <c r="D30" s="104"/>
      <c r="E30" s="47"/>
    </row>
    <row r="31" spans="1:5" ht="27.75" customHeight="1">
      <c r="A31" s="50" t="s">
        <v>26</v>
      </c>
      <c r="B31" s="20" t="s">
        <v>27</v>
      </c>
      <c r="C31" s="37">
        <f>SUM(C33,C39,C41)</f>
        <v>52491</v>
      </c>
      <c r="D31" s="113">
        <f>SUM(D33,D39,D41)</f>
        <v>44388</v>
      </c>
      <c r="E31" s="44">
        <f>D31/C31</f>
        <v>0.8456306795450649</v>
      </c>
    </row>
    <row r="32" spans="1:5" ht="7.5" customHeight="1">
      <c r="A32" s="50"/>
      <c r="B32" s="20"/>
      <c r="C32" s="40"/>
      <c r="D32" s="114"/>
      <c r="E32" s="47"/>
    </row>
    <row r="33" spans="1:5" ht="43.5" customHeight="1">
      <c r="A33" s="50" t="s">
        <v>28</v>
      </c>
      <c r="B33" s="20" t="s">
        <v>29</v>
      </c>
      <c r="C33" s="37">
        <f>SUM(C34:C37)</f>
        <v>52301</v>
      </c>
      <c r="D33" s="113">
        <f>SUM(D34:D37)</f>
        <v>44259</v>
      </c>
      <c r="E33" s="44">
        <f>D33/C33</f>
        <v>0.846236209632703</v>
      </c>
    </row>
    <row r="34" spans="1:5" ht="38.25">
      <c r="A34" s="50" t="s">
        <v>140</v>
      </c>
      <c r="B34" s="21" t="s">
        <v>156</v>
      </c>
      <c r="C34" s="38">
        <v>31163</v>
      </c>
      <c r="D34" s="112">
        <v>26674</v>
      </c>
      <c r="E34" s="45">
        <f>D34/C34</f>
        <v>0.8559509674935019</v>
      </c>
    </row>
    <row r="35" spans="1:5" ht="12.75" customHeight="1" hidden="1">
      <c r="A35" s="50" t="s">
        <v>30</v>
      </c>
      <c r="B35" s="21" t="s">
        <v>31</v>
      </c>
      <c r="C35" s="38"/>
      <c r="D35" s="102">
        <v>0</v>
      </c>
      <c r="E35" s="45" t="e">
        <f>D35/C35</f>
        <v>#DIV/0!</v>
      </c>
    </row>
    <row r="36" spans="1:5" ht="38.25">
      <c r="A36" s="50" t="s">
        <v>141</v>
      </c>
      <c r="B36" s="21" t="s">
        <v>142</v>
      </c>
      <c r="C36" s="38">
        <v>1138</v>
      </c>
      <c r="D36" s="112">
        <v>520</v>
      </c>
      <c r="E36" s="45">
        <f>D36/C36</f>
        <v>0.45694200351493847</v>
      </c>
    </row>
    <row r="37" spans="1:5" ht="39.75" customHeight="1">
      <c r="A37" s="50" t="s">
        <v>32</v>
      </c>
      <c r="B37" s="21" t="s">
        <v>33</v>
      </c>
      <c r="C37" s="38">
        <v>20000</v>
      </c>
      <c r="D37" s="112">
        <v>17065</v>
      </c>
      <c r="E37" s="45">
        <f>D37/C37</f>
        <v>0.85325</v>
      </c>
    </row>
    <row r="38" spans="1:5" ht="8.25" customHeight="1">
      <c r="A38" s="50"/>
      <c r="B38" s="21"/>
      <c r="C38" s="39"/>
      <c r="D38" s="103"/>
      <c r="E38" s="46"/>
    </row>
    <row r="39" spans="1:5" ht="25.5">
      <c r="A39" s="50" t="s">
        <v>34</v>
      </c>
      <c r="B39" s="20" t="s">
        <v>35</v>
      </c>
      <c r="C39" s="37">
        <v>130</v>
      </c>
      <c r="D39" s="113">
        <v>55</v>
      </c>
      <c r="E39" s="44">
        <f>D39/C39</f>
        <v>0.4230769230769231</v>
      </c>
    </row>
    <row r="40" spans="1:5" ht="9" customHeight="1">
      <c r="A40" s="50"/>
      <c r="B40" s="21"/>
      <c r="C40" s="39"/>
      <c r="D40" s="103"/>
      <c r="E40" s="46"/>
    </row>
    <row r="41" spans="1:5" ht="38.25">
      <c r="A41" s="50" t="s">
        <v>36</v>
      </c>
      <c r="B41" s="20" t="s">
        <v>37</v>
      </c>
      <c r="C41" s="37">
        <f>SUM(C42)</f>
        <v>60</v>
      </c>
      <c r="D41" s="113">
        <f>SUM(D42)</f>
        <v>74</v>
      </c>
      <c r="E41" s="44">
        <f>D41/C41</f>
        <v>1.2333333333333334</v>
      </c>
    </row>
    <row r="42" spans="1:5" ht="38.25">
      <c r="A42" s="50" t="s">
        <v>38</v>
      </c>
      <c r="B42" s="21" t="s">
        <v>39</v>
      </c>
      <c r="C42" s="38">
        <v>60</v>
      </c>
      <c r="D42" s="112">
        <v>74</v>
      </c>
      <c r="E42" s="45">
        <f>D42/C42</f>
        <v>1.2333333333333334</v>
      </c>
    </row>
    <row r="43" spans="1:5" ht="8.25" customHeight="1">
      <c r="A43" s="50"/>
      <c r="B43" s="21"/>
      <c r="C43" s="39"/>
      <c r="D43" s="103"/>
      <c r="E43" s="46"/>
    </row>
    <row r="44" spans="1:5" ht="15.75">
      <c r="A44" s="50" t="s">
        <v>40</v>
      </c>
      <c r="B44" s="20" t="s">
        <v>41</v>
      </c>
      <c r="C44" s="37">
        <f>SUM(C45)</f>
        <v>572</v>
      </c>
      <c r="D44" s="113">
        <f>SUM(D45)</f>
        <v>476</v>
      </c>
      <c r="E44" s="44">
        <f>D44/C44</f>
        <v>0.8321678321678322</v>
      </c>
    </row>
    <row r="45" spans="1:5" ht="15.75">
      <c r="A45" s="52" t="s">
        <v>143</v>
      </c>
      <c r="B45" s="21" t="s">
        <v>42</v>
      </c>
      <c r="C45" s="38">
        <v>572</v>
      </c>
      <c r="D45" s="112">
        <v>476</v>
      </c>
      <c r="E45" s="45">
        <f>D45/C45</f>
        <v>0.8321678321678322</v>
      </c>
    </row>
    <row r="46" spans="1:5" ht="15.75">
      <c r="A46" s="52"/>
      <c r="B46" s="21"/>
      <c r="C46" s="38"/>
      <c r="D46" s="102"/>
      <c r="E46" s="45"/>
    </row>
    <row r="47" spans="1:5" ht="16.5" customHeight="1">
      <c r="A47" s="52" t="s">
        <v>184</v>
      </c>
      <c r="B47" s="20" t="s">
        <v>174</v>
      </c>
      <c r="C47" s="37">
        <f>SUM(C48)</f>
        <v>108</v>
      </c>
      <c r="D47" s="37">
        <f>SUM(D48)</f>
        <v>108</v>
      </c>
      <c r="E47" s="44">
        <f aca="true" t="shared" si="0" ref="E47:E54">D47/C47</f>
        <v>1</v>
      </c>
    </row>
    <row r="48" spans="1:5" ht="15.75">
      <c r="A48" s="52" t="s">
        <v>180</v>
      </c>
      <c r="B48" s="21" t="s">
        <v>179</v>
      </c>
      <c r="C48" s="38">
        <v>108</v>
      </c>
      <c r="D48" s="112">
        <v>108</v>
      </c>
      <c r="E48" s="45">
        <f t="shared" si="0"/>
        <v>1</v>
      </c>
    </row>
    <row r="49" spans="1:5" ht="15.75">
      <c r="A49" s="52" t="s">
        <v>182</v>
      </c>
      <c r="B49" s="21" t="s">
        <v>181</v>
      </c>
      <c r="C49" s="38">
        <v>108</v>
      </c>
      <c r="D49" s="112">
        <v>108</v>
      </c>
      <c r="E49" s="45">
        <f t="shared" si="0"/>
        <v>1</v>
      </c>
    </row>
    <row r="50" spans="1:5" ht="10.5" customHeight="1">
      <c r="A50" s="52"/>
      <c r="B50" s="21"/>
      <c r="C50" s="39"/>
      <c r="D50" s="103"/>
      <c r="E50" s="44"/>
    </row>
    <row r="51" spans="1:5" ht="15.75" customHeight="1" hidden="1">
      <c r="A51" s="52" t="s">
        <v>175</v>
      </c>
      <c r="B51" s="20" t="s">
        <v>43</v>
      </c>
      <c r="C51" s="37">
        <f>SUM(C52)</f>
        <v>0</v>
      </c>
      <c r="D51" s="101"/>
      <c r="E51" s="44" t="e">
        <f t="shared" si="0"/>
        <v>#DIV/0!</v>
      </c>
    </row>
    <row r="52" spans="1:5" ht="16.5" customHeight="1" hidden="1">
      <c r="A52" s="52" t="s">
        <v>176</v>
      </c>
      <c r="B52" s="20" t="s">
        <v>45</v>
      </c>
      <c r="C52" s="38">
        <f>SUM(C53)</f>
        <v>0</v>
      </c>
      <c r="D52" s="102"/>
      <c r="E52" s="44" t="e">
        <f t="shared" si="0"/>
        <v>#DIV/0!</v>
      </c>
    </row>
    <row r="53" spans="1:5" ht="27.75" customHeight="1" hidden="1">
      <c r="A53" s="52" t="s">
        <v>177</v>
      </c>
      <c r="B53" s="21" t="s">
        <v>46</v>
      </c>
      <c r="C53" s="38">
        <v>0</v>
      </c>
      <c r="D53" s="102"/>
      <c r="E53" s="44" t="e">
        <f t="shared" si="0"/>
        <v>#DIV/0!</v>
      </c>
    </row>
    <row r="54" spans="1:5" ht="10.5" customHeight="1" hidden="1">
      <c r="A54" s="52" t="s">
        <v>178</v>
      </c>
      <c r="B54" s="21"/>
      <c r="C54" s="38"/>
      <c r="D54" s="102"/>
      <c r="E54" s="44" t="e">
        <f t="shared" si="0"/>
        <v>#DIV/0!</v>
      </c>
    </row>
    <row r="55" spans="1:5" ht="15.75" customHeight="1">
      <c r="A55" s="52" t="s">
        <v>47</v>
      </c>
      <c r="B55" s="20" t="s">
        <v>48</v>
      </c>
      <c r="C55" s="37">
        <f>SUM(C56:C58)</f>
        <v>17500</v>
      </c>
      <c r="D55" s="113">
        <f>SUM(D56:D58)</f>
        <v>12814</v>
      </c>
      <c r="E55" s="44">
        <f>D55/C55</f>
        <v>0.7322285714285715</v>
      </c>
    </row>
    <row r="56" spans="1:5" ht="51">
      <c r="A56" s="52" t="s">
        <v>144</v>
      </c>
      <c r="B56" s="20" t="s">
        <v>145</v>
      </c>
      <c r="C56" s="38">
        <v>9000</v>
      </c>
      <c r="D56" s="112">
        <v>4713</v>
      </c>
      <c r="E56" s="45">
        <f>D56/C56</f>
        <v>0.5236666666666666</v>
      </c>
    </row>
    <row r="57" spans="1:5" ht="25.5">
      <c r="A57" s="52" t="s">
        <v>146</v>
      </c>
      <c r="B57" s="20" t="s">
        <v>147</v>
      </c>
      <c r="C57" s="38">
        <v>8500</v>
      </c>
      <c r="D57" s="112">
        <v>8101</v>
      </c>
      <c r="E57" s="45">
        <f>D57/C57</f>
        <v>0.9530588235294117</v>
      </c>
    </row>
    <row r="58" spans="1:5" ht="25.5" hidden="1">
      <c r="A58" s="52" t="s">
        <v>98</v>
      </c>
      <c r="B58" s="20" t="s">
        <v>148</v>
      </c>
      <c r="C58" s="38">
        <v>0</v>
      </c>
      <c r="D58" s="102">
        <v>0</v>
      </c>
      <c r="E58" s="45"/>
    </row>
    <row r="59" spans="1:5" ht="7.5" customHeight="1">
      <c r="A59" s="52"/>
      <c r="B59" s="20"/>
      <c r="C59" s="39"/>
      <c r="D59" s="103"/>
      <c r="E59" s="46"/>
    </row>
    <row r="60" spans="1:5" ht="15.75">
      <c r="A60" s="53" t="s">
        <v>49</v>
      </c>
      <c r="B60" s="22" t="s">
        <v>50</v>
      </c>
      <c r="C60" s="37">
        <v>2282</v>
      </c>
      <c r="D60" s="113">
        <v>1952</v>
      </c>
      <c r="E60" s="44">
        <f>D60/C60</f>
        <v>0.8553900087642419</v>
      </c>
    </row>
    <row r="61" spans="1:5" ht="7.5" customHeight="1">
      <c r="A61" s="53"/>
      <c r="B61" s="22"/>
      <c r="C61" s="39"/>
      <c r="D61" s="103"/>
      <c r="E61" s="46"/>
    </row>
    <row r="62" spans="1:5" ht="15.75">
      <c r="A62" s="53" t="s">
        <v>52</v>
      </c>
      <c r="B62" s="22" t="s">
        <v>53</v>
      </c>
      <c r="C62" s="37">
        <f>SUM(C63:C64)</f>
        <v>2365</v>
      </c>
      <c r="D62" s="113">
        <f>SUM(D63:D64)</f>
        <v>302</v>
      </c>
      <c r="E62" s="44">
        <f>D62/C62</f>
        <v>0.1276955602536998</v>
      </c>
    </row>
    <row r="63" spans="1:5" ht="15.75">
      <c r="A63" s="53" t="s">
        <v>139</v>
      </c>
      <c r="B63" s="23" t="s">
        <v>54</v>
      </c>
      <c r="C63" s="38">
        <v>0</v>
      </c>
      <c r="D63" s="112">
        <v>-5</v>
      </c>
      <c r="E63" s="48"/>
    </row>
    <row r="64" spans="1:5" ht="15.75">
      <c r="A64" s="53" t="s">
        <v>138</v>
      </c>
      <c r="B64" s="23" t="s">
        <v>55</v>
      </c>
      <c r="C64" s="40">
        <v>2365</v>
      </c>
      <c r="D64" s="112">
        <v>307</v>
      </c>
      <c r="E64" s="45">
        <f>D64/C64</f>
        <v>0.12980972515856237</v>
      </c>
    </row>
    <row r="65" spans="1:5" ht="9.75" customHeight="1">
      <c r="A65" s="53"/>
      <c r="B65" s="23"/>
      <c r="C65" s="38"/>
      <c r="D65" s="102"/>
      <c r="E65" s="45"/>
    </row>
    <row r="66" spans="1:5" ht="13.5" customHeight="1" hidden="1">
      <c r="A66" s="53" t="s">
        <v>56</v>
      </c>
      <c r="B66" s="22" t="s">
        <v>57</v>
      </c>
      <c r="C66" s="84"/>
      <c r="D66" s="101"/>
      <c r="E66" s="45"/>
    </row>
    <row r="67" spans="1:5" ht="15.75" hidden="1">
      <c r="A67" s="53" t="s">
        <v>58</v>
      </c>
      <c r="B67" s="23" t="s">
        <v>59</v>
      </c>
      <c r="C67" s="83"/>
      <c r="D67" s="102"/>
      <c r="E67" s="45"/>
    </row>
    <row r="68" spans="1:5" ht="9.75" customHeight="1" hidden="1">
      <c r="A68" s="53"/>
      <c r="B68" s="22"/>
      <c r="C68" s="39"/>
      <c r="D68" s="103"/>
      <c r="E68" s="46"/>
    </row>
    <row r="69" spans="1:5" s="7" customFormat="1" ht="18.75" customHeight="1">
      <c r="A69" s="56" t="s">
        <v>60</v>
      </c>
      <c r="B69" s="91" t="s">
        <v>61</v>
      </c>
      <c r="C69" s="57">
        <f>SUM(C70,C123,C130)</f>
        <v>483122</v>
      </c>
      <c r="D69" s="57">
        <f>SUM(D70,D123,D130)</f>
        <v>267031</v>
      </c>
      <c r="E69" s="34">
        <f>D69/C69</f>
        <v>0.5527196029160336</v>
      </c>
    </row>
    <row r="70" spans="1:5" ht="18.75">
      <c r="A70" s="53" t="s">
        <v>62</v>
      </c>
      <c r="B70" s="20" t="s">
        <v>63</v>
      </c>
      <c r="C70" s="85">
        <f>SUM(C71,C77,C98,C125)</f>
        <v>482964</v>
      </c>
      <c r="D70" s="85">
        <f>SUM(D71,D77,D98,D125)</f>
        <v>266873</v>
      </c>
      <c r="E70" s="55">
        <f>D70/C70</f>
        <v>0.5525732766831483</v>
      </c>
    </row>
    <row r="71" spans="1:5" ht="15.75">
      <c r="A71" s="53" t="s">
        <v>64</v>
      </c>
      <c r="B71" s="20" t="s">
        <v>65</v>
      </c>
      <c r="C71" s="37">
        <f>SUM(C73:C75)</f>
        <v>14411</v>
      </c>
      <c r="D71" s="113">
        <f>SUM(D73:D75)</f>
        <v>12970</v>
      </c>
      <c r="E71" s="44">
        <f>D71/C71</f>
        <v>0.9000069391437097</v>
      </c>
    </row>
    <row r="72" spans="1:5" ht="15.75">
      <c r="A72" s="53"/>
      <c r="B72" s="21" t="s">
        <v>51</v>
      </c>
      <c r="C72" s="37"/>
      <c r="D72" s="113"/>
      <c r="E72" s="49"/>
    </row>
    <row r="73" spans="1:5" ht="13.5" customHeight="1">
      <c r="A73" s="53" t="s">
        <v>137</v>
      </c>
      <c r="B73" s="15" t="s">
        <v>66</v>
      </c>
      <c r="C73" s="38">
        <v>335</v>
      </c>
      <c r="D73" s="112">
        <v>302</v>
      </c>
      <c r="E73" s="45">
        <f>D73/C73</f>
        <v>0.9014925373134328</v>
      </c>
    </row>
    <row r="74" spans="1:5" ht="14.25" customHeight="1" hidden="1">
      <c r="A74" s="53" t="s">
        <v>91</v>
      </c>
      <c r="B74" s="15" t="s">
        <v>92</v>
      </c>
      <c r="C74" s="38"/>
      <c r="D74" s="112"/>
      <c r="E74" s="45" t="e">
        <f>D74/C74</f>
        <v>#DIV/0!</v>
      </c>
    </row>
    <row r="75" spans="1:5" ht="14.25" customHeight="1">
      <c r="A75" s="53" t="s">
        <v>136</v>
      </c>
      <c r="B75" s="15" t="s">
        <v>92</v>
      </c>
      <c r="C75" s="38">
        <v>14076</v>
      </c>
      <c r="D75" s="112">
        <v>12668</v>
      </c>
      <c r="E75" s="45">
        <f>D75/C75</f>
        <v>0.899971582836033</v>
      </c>
    </row>
    <row r="76" spans="1:5" s="9" customFormat="1" ht="9" customHeight="1">
      <c r="A76" s="53"/>
      <c r="B76" s="15"/>
      <c r="C76" s="39"/>
      <c r="D76" s="103"/>
      <c r="E76" s="46"/>
    </row>
    <row r="77" spans="1:5" s="61" customFormat="1" ht="15.75">
      <c r="A77" s="54" t="s">
        <v>67</v>
      </c>
      <c r="B77" s="59" t="s">
        <v>68</v>
      </c>
      <c r="C77" s="60">
        <f>SUM(C79:C96)</f>
        <v>201048</v>
      </c>
      <c r="D77" s="60">
        <f>SUM(D79:D94)</f>
        <v>36007</v>
      </c>
      <c r="E77" s="44">
        <f>D77/C77</f>
        <v>0.17909653416099638</v>
      </c>
    </row>
    <row r="78" spans="1:5" s="61" customFormat="1" ht="12" customHeight="1">
      <c r="A78" s="62"/>
      <c r="B78" s="25" t="s">
        <v>51</v>
      </c>
      <c r="C78" s="63"/>
      <c r="D78" s="115"/>
      <c r="E78" s="64"/>
    </row>
    <row r="79" spans="1:5" s="61" customFormat="1" ht="24" customHeight="1">
      <c r="A79" s="54" t="s">
        <v>187</v>
      </c>
      <c r="B79" s="25" t="s">
        <v>188</v>
      </c>
      <c r="C79" s="63">
        <v>191</v>
      </c>
      <c r="D79" s="115">
        <v>0</v>
      </c>
      <c r="E79" s="28">
        <f aca="true" t="shared" si="1" ref="E79:E96">D79/C79</f>
        <v>0</v>
      </c>
    </row>
    <row r="80" spans="1:5" s="61" customFormat="1" ht="13.5" customHeight="1">
      <c r="A80" s="54" t="s">
        <v>189</v>
      </c>
      <c r="B80" s="25" t="s">
        <v>190</v>
      </c>
      <c r="C80" s="63">
        <v>484</v>
      </c>
      <c r="D80" s="115">
        <v>0</v>
      </c>
      <c r="E80" s="28">
        <f t="shared" si="1"/>
        <v>0</v>
      </c>
    </row>
    <row r="81" spans="1:5" s="61" customFormat="1" ht="23.25" customHeight="1">
      <c r="A81" s="54" t="s">
        <v>157</v>
      </c>
      <c r="B81" s="25" t="s">
        <v>158</v>
      </c>
      <c r="C81" s="63">
        <v>2808</v>
      </c>
      <c r="D81" s="115">
        <v>2708</v>
      </c>
      <c r="E81" s="28">
        <f t="shared" si="1"/>
        <v>0.9643874643874644</v>
      </c>
    </row>
    <row r="82" spans="1:5" s="61" customFormat="1" ht="23.25" customHeight="1">
      <c r="A82" s="54" t="s">
        <v>69</v>
      </c>
      <c r="B82" s="25" t="s">
        <v>191</v>
      </c>
      <c r="C82" s="63">
        <v>1232</v>
      </c>
      <c r="D82" s="115">
        <v>0</v>
      </c>
      <c r="E82" s="28">
        <f t="shared" si="1"/>
        <v>0</v>
      </c>
    </row>
    <row r="83" spans="1:5" s="61" customFormat="1" ht="25.5" customHeight="1">
      <c r="A83" s="54" t="s">
        <v>89</v>
      </c>
      <c r="B83" s="25" t="s">
        <v>111</v>
      </c>
      <c r="C83" s="63">
        <v>144858</v>
      </c>
      <c r="D83" s="115">
        <v>8284</v>
      </c>
      <c r="E83" s="28">
        <f t="shared" si="1"/>
        <v>0.05718703834099601</v>
      </c>
    </row>
    <row r="84" spans="1:5" s="61" customFormat="1" ht="24" hidden="1">
      <c r="A84" s="54" t="s">
        <v>69</v>
      </c>
      <c r="B84" s="25" t="s">
        <v>70</v>
      </c>
      <c r="C84" s="63"/>
      <c r="D84" s="115">
        <v>0</v>
      </c>
      <c r="E84" s="28" t="e">
        <f t="shared" si="1"/>
        <v>#DIV/0!</v>
      </c>
    </row>
    <row r="85" spans="1:5" s="61" customFormat="1" ht="24" hidden="1">
      <c r="A85" s="54" t="s">
        <v>89</v>
      </c>
      <c r="B85" s="25" t="s">
        <v>90</v>
      </c>
      <c r="C85" s="63"/>
      <c r="D85" s="115">
        <v>0</v>
      </c>
      <c r="E85" s="28" t="e">
        <f t="shared" si="1"/>
        <v>#DIV/0!</v>
      </c>
    </row>
    <row r="86" spans="1:5" s="61" customFormat="1" ht="48.75" hidden="1">
      <c r="A86" s="54" t="s">
        <v>93</v>
      </c>
      <c r="B86" s="65" t="s">
        <v>94</v>
      </c>
      <c r="C86" s="63"/>
      <c r="D86" s="115">
        <v>0</v>
      </c>
      <c r="E86" s="28" t="e">
        <f t="shared" si="1"/>
        <v>#DIV/0!</v>
      </c>
    </row>
    <row r="87" spans="1:5" s="61" customFormat="1" ht="48.75" hidden="1">
      <c r="A87" s="54" t="s">
        <v>95</v>
      </c>
      <c r="B87" s="65" t="s">
        <v>96</v>
      </c>
      <c r="C87" s="63"/>
      <c r="D87" s="115">
        <v>0</v>
      </c>
      <c r="E87" s="28" t="e">
        <f t="shared" si="1"/>
        <v>#DIV/0!</v>
      </c>
    </row>
    <row r="88" spans="1:5" s="61" customFormat="1" ht="36.75">
      <c r="A88" s="54" t="s">
        <v>93</v>
      </c>
      <c r="B88" s="65" t="s">
        <v>151</v>
      </c>
      <c r="C88" s="63">
        <v>7510</v>
      </c>
      <c r="D88" s="115">
        <v>2816</v>
      </c>
      <c r="E88" s="28">
        <f t="shared" si="1"/>
        <v>0.37496671105193075</v>
      </c>
    </row>
    <row r="89" spans="1:5" s="61" customFormat="1" ht="39.75" customHeight="1">
      <c r="A89" s="54" t="s">
        <v>159</v>
      </c>
      <c r="B89" s="65" t="s">
        <v>160</v>
      </c>
      <c r="C89" s="63">
        <v>12375</v>
      </c>
      <c r="D89" s="115">
        <v>9353</v>
      </c>
      <c r="E89" s="28">
        <f t="shared" si="1"/>
        <v>0.7557979797979798</v>
      </c>
    </row>
    <row r="90" spans="1:5" s="61" customFormat="1" ht="51.75" customHeight="1">
      <c r="A90" s="54" t="s">
        <v>168</v>
      </c>
      <c r="B90" s="65" t="s">
        <v>172</v>
      </c>
      <c r="C90" s="63">
        <v>1000</v>
      </c>
      <c r="D90" s="115">
        <v>0</v>
      </c>
      <c r="E90" s="28">
        <f t="shared" si="1"/>
        <v>0</v>
      </c>
    </row>
    <row r="91" spans="1:5" s="61" customFormat="1" ht="39.75" customHeight="1">
      <c r="A91" s="54" t="s">
        <v>169</v>
      </c>
      <c r="B91" s="65" t="s">
        <v>173</v>
      </c>
      <c r="C91" s="63">
        <v>500</v>
      </c>
      <c r="D91" s="115">
        <v>0</v>
      </c>
      <c r="E91" s="28">
        <f t="shared" si="1"/>
        <v>0</v>
      </c>
    </row>
    <row r="92" spans="1:5" s="61" customFormat="1" ht="36.75">
      <c r="A92" s="54" t="s">
        <v>170</v>
      </c>
      <c r="B92" s="65" t="s">
        <v>171</v>
      </c>
      <c r="C92" s="63">
        <v>12846</v>
      </c>
      <c r="D92" s="115">
        <v>12846</v>
      </c>
      <c r="E92" s="28">
        <f t="shared" si="1"/>
        <v>1</v>
      </c>
    </row>
    <row r="93" spans="1:5" s="61" customFormat="1" ht="36.75">
      <c r="A93" s="54" t="s">
        <v>192</v>
      </c>
      <c r="B93" s="65" t="s">
        <v>193</v>
      </c>
      <c r="C93" s="63">
        <v>16736</v>
      </c>
      <c r="D93" s="115">
        <v>0</v>
      </c>
      <c r="E93" s="28">
        <f t="shared" si="1"/>
        <v>0</v>
      </c>
    </row>
    <row r="94" spans="1:5" s="61" customFormat="1" ht="24" customHeight="1">
      <c r="A94" s="54" t="s">
        <v>194</v>
      </c>
      <c r="B94" s="65" t="s">
        <v>195</v>
      </c>
      <c r="C94" s="63">
        <v>128</v>
      </c>
      <c r="D94" s="115">
        <v>0</v>
      </c>
      <c r="E94" s="28">
        <f t="shared" si="1"/>
        <v>0</v>
      </c>
    </row>
    <row r="95" spans="1:5" s="61" customFormat="1" ht="47.25" customHeight="1">
      <c r="A95" s="54" t="s">
        <v>200</v>
      </c>
      <c r="B95" s="65" t="s">
        <v>199</v>
      </c>
      <c r="C95" s="63">
        <v>262</v>
      </c>
      <c r="D95" s="115">
        <v>0</v>
      </c>
      <c r="E95" s="28">
        <f t="shared" si="1"/>
        <v>0</v>
      </c>
    </row>
    <row r="96" spans="1:5" s="61" customFormat="1" ht="47.25" customHeight="1">
      <c r="A96" s="54" t="s">
        <v>201</v>
      </c>
      <c r="B96" s="65" t="s">
        <v>202</v>
      </c>
      <c r="C96" s="63">
        <v>118</v>
      </c>
      <c r="D96" s="115">
        <v>0</v>
      </c>
      <c r="E96" s="28">
        <f t="shared" si="1"/>
        <v>0</v>
      </c>
    </row>
    <row r="97" spans="1:5" s="61" customFormat="1" ht="8.25" customHeight="1">
      <c r="A97" s="54"/>
      <c r="B97" s="25"/>
      <c r="C97" s="63"/>
      <c r="D97" s="105"/>
      <c r="E97" s="28"/>
    </row>
    <row r="98" spans="1:5" s="67" customFormat="1" ht="15.75" customHeight="1">
      <c r="A98" s="68" t="s">
        <v>71</v>
      </c>
      <c r="B98" s="76" t="s">
        <v>72</v>
      </c>
      <c r="C98" s="107">
        <f>SUM(C100:C104,C108,C110:C115,C120,C121)</f>
        <v>240421</v>
      </c>
      <c r="D98" s="107">
        <f>SUM(D100,D101,D102:D104,D108,D109,D111,D112,D114,D115)</f>
        <v>190812</v>
      </c>
      <c r="E98" s="28">
        <f>D98/C98</f>
        <v>0.7936577919566095</v>
      </c>
    </row>
    <row r="99" spans="1:5" s="69" customFormat="1" ht="12" customHeight="1">
      <c r="A99" s="68"/>
      <c r="B99" s="76" t="s">
        <v>51</v>
      </c>
      <c r="C99" s="63"/>
      <c r="D99" s="105"/>
      <c r="E99" s="77"/>
    </row>
    <row r="100" spans="1:5" s="67" customFormat="1" ht="24">
      <c r="A100" s="68" t="s">
        <v>135</v>
      </c>
      <c r="B100" s="66" t="s">
        <v>112</v>
      </c>
      <c r="C100" s="94">
        <v>1759</v>
      </c>
      <c r="D100" s="116">
        <v>1465</v>
      </c>
      <c r="E100" s="28">
        <f>D100/C100</f>
        <v>0.8328595793064241</v>
      </c>
    </row>
    <row r="101" spans="1:5" s="69" customFormat="1" ht="36">
      <c r="A101" s="68" t="s">
        <v>134</v>
      </c>
      <c r="B101" s="66" t="s">
        <v>73</v>
      </c>
      <c r="C101" s="94">
        <v>958</v>
      </c>
      <c r="D101" s="116">
        <v>908</v>
      </c>
      <c r="E101" s="28">
        <f>D101/C101</f>
        <v>0.9478079331941545</v>
      </c>
    </row>
    <row r="102" spans="1:5" s="69" customFormat="1" ht="24">
      <c r="A102" s="68" t="s">
        <v>133</v>
      </c>
      <c r="B102" s="66" t="s">
        <v>113</v>
      </c>
      <c r="C102" s="94">
        <v>2592</v>
      </c>
      <c r="D102" s="116">
        <v>2204</v>
      </c>
      <c r="E102" s="28">
        <f>D102/C102</f>
        <v>0.8503086419753086</v>
      </c>
    </row>
    <row r="103" spans="1:5" s="69" customFormat="1" ht="24">
      <c r="A103" s="68" t="s">
        <v>152</v>
      </c>
      <c r="B103" s="66" t="s">
        <v>153</v>
      </c>
      <c r="C103" s="94">
        <v>1726</v>
      </c>
      <c r="D103" s="116">
        <v>1295</v>
      </c>
      <c r="E103" s="28">
        <f>D103/C103</f>
        <v>0.7502896871378911</v>
      </c>
    </row>
    <row r="104" spans="1:5" s="67" customFormat="1" ht="15.75">
      <c r="A104" s="68" t="s">
        <v>132</v>
      </c>
      <c r="B104" s="66" t="s">
        <v>74</v>
      </c>
      <c r="C104" s="94">
        <f>SUM(C106:C107)</f>
        <v>19472</v>
      </c>
      <c r="D104" s="116">
        <f>SUM(D106:D107)</f>
        <v>12337</v>
      </c>
      <c r="E104" s="28">
        <f>D104/C104</f>
        <v>0.633576417419885</v>
      </c>
    </row>
    <row r="105" spans="1:5" s="69" customFormat="1" ht="12" customHeight="1">
      <c r="A105" s="68"/>
      <c r="B105" s="66" t="s">
        <v>51</v>
      </c>
      <c r="C105" s="108"/>
      <c r="D105" s="61"/>
      <c r="E105" s="74"/>
    </row>
    <row r="106" spans="1:5" s="67" customFormat="1" ht="15" customHeight="1">
      <c r="A106" s="71" t="s">
        <v>131</v>
      </c>
      <c r="B106" s="72" t="s">
        <v>75</v>
      </c>
      <c r="C106" s="95">
        <v>16874</v>
      </c>
      <c r="D106" s="117">
        <v>10172</v>
      </c>
      <c r="E106" s="73">
        <f>D106/C106</f>
        <v>0.6028209079056537</v>
      </c>
    </row>
    <row r="107" spans="1:5" s="67" customFormat="1" ht="12.75" customHeight="1">
      <c r="A107" s="71" t="s">
        <v>130</v>
      </c>
      <c r="B107" s="72" t="s">
        <v>76</v>
      </c>
      <c r="C107" s="95">
        <v>2598</v>
      </c>
      <c r="D107" s="117">
        <v>2165</v>
      </c>
      <c r="E107" s="73">
        <f>D107/C107</f>
        <v>0.8333333333333334</v>
      </c>
    </row>
    <row r="108" spans="1:5" s="79" customFormat="1" ht="110.25" customHeight="1">
      <c r="A108" s="68" t="s">
        <v>129</v>
      </c>
      <c r="B108" s="66" t="s">
        <v>114</v>
      </c>
      <c r="C108" s="96">
        <v>147851</v>
      </c>
      <c r="D108" s="121">
        <v>128010</v>
      </c>
      <c r="E108" s="78">
        <f aca="true" t="shared" si="2" ref="E108:E115">D108/C108</f>
        <v>0.8658040865465908</v>
      </c>
    </row>
    <row r="109" spans="1:5" s="67" customFormat="1" ht="26.25" customHeight="1" hidden="1">
      <c r="A109" s="80" t="s">
        <v>87</v>
      </c>
      <c r="B109" s="81" t="s">
        <v>88</v>
      </c>
      <c r="C109" s="109"/>
      <c r="D109" s="111"/>
      <c r="E109" s="78" t="e">
        <f t="shared" si="2"/>
        <v>#DIV/0!</v>
      </c>
    </row>
    <row r="110" spans="1:5" s="67" customFormat="1" ht="26.25" customHeight="1">
      <c r="A110" s="106" t="s">
        <v>125</v>
      </c>
      <c r="B110" s="66" t="s">
        <v>126</v>
      </c>
      <c r="C110" s="94">
        <v>193</v>
      </c>
      <c r="D110" s="116">
        <v>0</v>
      </c>
      <c r="E110" s="78">
        <f t="shared" si="2"/>
        <v>0</v>
      </c>
    </row>
    <row r="111" spans="1:5" s="67" customFormat="1" ht="59.25" customHeight="1">
      <c r="A111" s="68" t="s">
        <v>77</v>
      </c>
      <c r="B111" s="66" t="s">
        <v>116</v>
      </c>
      <c r="C111" s="94">
        <v>7351</v>
      </c>
      <c r="D111" s="116">
        <v>5881</v>
      </c>
      <c r="E111" s="28">
        <f t="shared" si="2"/>
        <v>0.8000272071826963</v>
      </c>
    </row>
    <row r="112" spans="1:5" s="67" customFormat="1" ht="17.25" customHeight="1">
      <c r="A112" s="68" t="s">
        <v>102</v>
      </c>
      <c r="B112" s="66" t="s">
        <v>115</v>
      </c>
      <c r="C112" s="94">
        <v>36036</v>
      </c>
      <c r="D112" s="116">
        <v>30187</v>
      </c>
      <c r="E112" s="28">
        <f t="shared" si="2"/>
        <v>0.8376900876900877</v>
      </c>
    </row>
    <row r="113" spans="1:5" s="67" customFormat="1" ht="25.5" customHeight="1">
      <c r="A113" s="68" t="s">
        <v>161</v>
      </c>
      <c r="B113" s="66" t="s">
        <v>183</v>
      </c>
      <c r="C113" s="94">
        <v>2040</v>
      </c>
      <c r="D113" s="116">
        <v>0</v>
      </c>
      <c r="E113" s="28">
        <f t="shared" si="2"/>
        <v>0</v>
      </c>
    </row>
    <row r="114" spans="1:5" s="67" customFormat="1" ht="48">
      <c r="A114" s="68" t="s">
        <v>127</v>
      </c>
      <c r="B114" s="66" t="s">
        <v>124</v>
      </c>
      <c r="C114" s="94">
        <v>5622</v>
      </c>
      <c r="D114" s="116">
        <v>4684</v>
      </c>
      <c r="E114" s="28">
        <f t="shared" si="2"/>
        <v>0.8331554606901459</v>
      </c>
    </row>
    <row r="115" spans="1:5" s="67" customFormat="1" ht="46.5" customHeight="1">
      <c r="A115" s="70" t="s">
        <v>128</v>
      </c>
      <c r="B115" s="66" t="s">
        <v>123</v>
      </c>
      <c r="C115" s="94">
        <f>SUM(C117:C119)</f>
        <v>5813</v>
      </c>
      <c r="D115" s="116">
        <f>SUM(D117:D119)</f>
        <v>3841</v>
      </c>
      <c r="E115" s="28">
        <f t="shared" si="2"/>
        <v>0.6607603646998108</v>
      </c>
    </row>
    <row r="116" spans="1:5" s="67" customFormat="1" ht="12" customHeight="1">
      <c r="A116" s="86"/>
      <c r="B116" s="81" t="s">
        <v>51</v>
      </c>
      <c r="C116" s="97"/>
      <c r="D116" s="118"/>
      <c r="E116" s="87"/>
    </row>
    <row r="117" spans="1:5" s="69" customFormat="1" ht="36">
      <c r="A117" s="70" t="s">
        <v>119</v>
      </c>
      <c r="B117" s="72" t="s">
        <v>120</v>
      </c>
      <c r="C117" s="98">
        <v>5310</v>
      </c>
      <c r="D117" s="119">
        <v>3480</v>
      </c>
      <c r="E117" s="75">
        <f>D117/C117</f>
        <v>0.655367231638418</v>
      </c>
    </row>
    <row r="118" spans="1:5" s="69" customFormat="1" ht="48">
      <c r="A118" s="70" t="s">
        <v>118</v>
      </c>
      <c r="B118" s="72" t="s">
        <v>121</v>
      </c>
      <c r="C118" s="99">
        <v>397</v>
      </c>
      <c r="D118" s="120">
        <v>330</v>
      </c>
      <c r="E118" s="75">
        <f>D118/C118</f>
        <v>0.8312342569269522</v>
      </c>
    </row>
    <row r="119" spans="1:5" s="69" customFormat="1" ht="48">
      <c r="A119" s="70" t="s">
        <v>117</v>
      </c>
      <c r="B119" s="72" t="s">
        <v>122</v>
      </c>
      <c r="C119" s="99">
        <v>106</v>
      </c>
      <c r="D119" s="120">
        <v>31</v>
      </c>
      <c r="E119" s="75">
        <f>D119/C119</f>
        <v>0.29245283018867924</v>
      </c>
    </row>
    <row r="120" spans="1:5" s="69" customFormat="1" ht="36">
      <c r="A120" s="70" t="s">
        <v>162</v>
      </c>
      <c r="B120" s="72" t="s">
        <v>185</v>
      </c>
      <c r="C120" s="94">
        <v>3518</v>
      </c>
      <c r="D120" s="116">
        <v>0</v>
      </c>
      <c r="E120" s="44">
        <f>D120/C120</f>
        <v>0</v>
      </c>
    </row>
    <row r="121" spans="1:5" s="69" customFormat="1" ht="15.75">
      <c r="A121" s="70" t="s">
        <v>196</v>
      </c>
      <c r="B121" s="72" t="s">
        <v>197</v>
      </c>
      <c r="C121" s="94">
        <v>5490</v>
      </c>
      <c r="D121" s="116">
        <v>0</v>
      </c>
      <c r="E121" s="44">
        <f>D121/C121</f>
        <v>0</v>
      </c>
    </row>
    <row r="122" spans="1:5" s="69" customFormat="1" ht="9.75" customHeight="1">
      <c r="A122" s="68"/>
      <c r="B122" s="66"/>
      <c r="C122" s="93"/>
      <c r="D122" s="100"/>
      <c r="E122" s="44"/>
    </row>
    <row r="123" spans="1:5" s="69" customFormat="1" ht="24" customHeight="1">
      <c r="A123" s="68" t="s">
        <v>100</v>
      </c>
      <c r="B123" s="66" t="s">
        <v>101</v>
      </c>
      <c r="C123" s="60">
        <v>-248</v>
      </c>
      <c r="D123" s="124">
        <v>-248</v>
      </c>
      <c r="E123" s="44">
        <f>D123/C123</f>
        <v>1</v>
      </c>
    </row>
    <row r="124" spans="1:5" s="69" customFormat="1" ht="9.75" customHeight="1">
      <c r="A124" s="68"/>
      <c r="B124" s="66"/>
      <c r="C124" s="93"/>
      <c r="D124" s="100"/>
      <c r="E124" s="44"/>
    </row>
    <row r="125" spans="1:5" ht="15" customHeight="1">
      <c r="A125" s="54" t="s">
        <v>78</v>
      </c>
      <c r="B125" s="24" t="s">
        <v>79</v>
      </c>
      <c r="C125" s="85">
        <f>SUM(C127:C128)</f>
        <v>27084</v>
      </c>
      <c r="D125" s="122">
        <f>SUM(D127:D128)</f>
        <v>27084</v>
      </c>
      <c r="E125" s="44">
        <f>D125/C125</f>
        <v>1</v>
      </c>
    </row>
    <row r="126" spans="1:5" ht="12" customHeight="1">
      <c r="A126" s="54"/>
      <c r="B126" s="25" t="s">
        <v>51</v>
      </c>
      <c r="C126" s="39"/>
      <c r="D126" s="123"/>
      <c r="E126" s="44"/>
    </row>
    <row r="127" spans="1:5" ht="24">
      <c r="A127" s="54" t="s">
        <v>103</v>
      </c>
      <c r="B127" s="25" t="s">
        <v>104</v>
      </c>
      <c r="C127" s="37">
        <v>20284</v>
      </c>
      <c r="D127" s="113">
        <v>20284</v>
      </c>
      <c r="E127" s="44">
        <f>D127/C127</f>
        <v>1</v>
      </c>
    </row>
    <row r="128" spans="1:5" ht="15.75">
      <c r="A128" s="54" t="s">
        <v>163</v>
      </c>
      <c r="B128" s="25" t="s">
        <v>164</v>
      </c>
      <c r="C128" s="37">
        <v>6800</v>
      </c>
      <c r="D128" s="113">
        <v>6800</v>
      </c>
      <c r="E128" s="44">
        <f>D128/C128</f>
        <v>1</v>
      </c>
    </row>
    <row r="129" spans="1:5" ht="9.75" customHeight="1">
      <c r="A129" s="54"/>
      <c r="B129" s="25"/>
      <c r="C129" s="37"/>
      <c r="D129" s="113"/>
      <c r="E129" s="44"/>
    </row>
    <row r="130" spans="1:5" ht="13.5" customHeight="1">
      <c r="A130" s="54" t="s">
        <v>165</v>
      </c>
      <c r="B130" s="24" t="s">
        <v>166</v>
      </c>
      <c r="C130" s="37">
        <f>SUM(C132)</f>
        <v>406</v>
      </c>
      <c r="D130" s="113">
        <f>SUM(D132)</f>
        <v>406</v>
      </c>
      <c r="E130" s="44">
        <f>D130/C130</f>
        <v>1</v>
      </c>
    </row>
    <row r="131" spans="1:5" ht="12" customHeight="1">
      <c r="A131" s="54"/>
      <c r="B131" s="26" t="s">
        <v>51</v>
      </c>
      <c r="C131" s="40"/>
      <c r="D131" s="114"/>
      <c r="E131" s="44"/>
    </row>
    <row r="132" spans="1:5" ht="13.5" customHeight="1">
      <c r="A132" s="54" t="s">
        <v>186</v>
      </c>
      <c r="B132" s="26" t="s">
        <v>167</v>
      </c>
      <c r="C132" s="38">
        <v>406</v>
      </c>
      <c r="D132" s="112">
        <v>406</v>
      </c>
      <c r="E132" s="44">
        <f>D132/C132</f>
        <v>1</v>
      </c>
    </row>
    <row r="133" spans="1:5" ht="13.5" customHeight="1">
      <c r="A133" s="54"/>
      <c r="B133" s="26"/>
      <c r="C133" s="40"/>
      <c r="D133" s="104"/>
      <c r="E133" s="110"/>
    </row>
    <row r="134" spans="1:5" ht="23.25" customHeight="1">
      <c r="A134" s="58"/>
      <c r="B134" s="92" t="s">
        <v>80</v>
      </c>
      <c r="C134" s="33">
        <f>SUM(C6,C69)</f>
        <v>1004192</v>
      </c>
      <c r="D134" s="125">
        <f>SUM(D6,D69)</f>
        <v>695845</v>
      </c>
      <c r="E134" s="34">
        <f>D134/C134</f>
        <v>0.6929401947038016</v>
      </c>
    </row>
    <row r="135" spans="2:4" ht="13.5" customHeight="1">
      <c r="B135" s="10" t="s">
        <v>81</v>
      </c>
      <c r="C135" s="11"/>
      <c r="D135" s="11">
        <f>SUM(D23,D29,D44,D51,D60,D62,D66)</f>
        <v>3966</v>
      </c>
    </row>
    <row r="136" spans="2:5" ht="15">
      <c r="B136" s="10" t="s">
        <v>82</v>
      </c>
      <c r="C136" s="12">
        <f>D6</f>
        <v>428814</v>
      </c>
      <c r="D136" s="13"/>
      <c r="E136" s="2"/>
    </row>
    <row r="137" spans="2:5" ht="15">
      <c r="B137" s="10" t="s">
        <v>83</v>
      </c>
      <c r="C137" s="12">
        <f>SUM(D71)</f>
        <v>12970</v>
      </c>
      <c r="D137" s="14"/>
      <c r="E137" s="2"/>
    </row>
    <row r="138" spans="2:5" ht="15">
      <c r="B138" s="10" t="s">
        <v>84</v>
      </c>
      <c r="C138" s="12">
        <f>SUM(D77)</f>
        <v>36007</v>
      </c>
      <c r="D138" s="14" t="s">
        <v>44</v>
      </c>
      <c r="E138" s="2"/>
    </row>
    <row r="139" spans="2:5" ht="15">
      <c r="B139" s="10" t="s">
        <v>85</v>
      </c>
      <c r="C139" s="12">
        <f>D98</f>
        <v>190812</v>
      </c>
      <c r="D139" s="14"/>
      <c r="E139" s="2"/>
    </row>
    <row r="140" spans="2:5" ht="15">
      <c r="B140" s="10" t="s">
        <v>86</v>
      </c>
      <c r="C140" s="12">
        <f>D125</f>
        <v>27084</v>
      </c>
      <c r="D140" s="14"/>
      <c r="E140" s="2"/>
    </row>
    <row r="154" ht="15" hidden="1"/>
    <row r="155" ht="2.2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scale="97" r:id="rId2"/>
  <rowBreaks count="4" manualBreakCount="4">
    <brk id="33" max="4" man="1"/>
    <brk id="91" max="4" man="1"/>
    <brk id="108" max="255" man="1"/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2013-10-07T06:42:17Z</cp:lastPrinted>
  <dcterms:created xsi:type="dcterms:W3CDTF">2010-08-06T05:41:33Z</dcterms:created>
  <dcterms:modified xsi:type="dcterms:W3CDTF">2013-11-07T08:46:02Z</dcterms:modified>
  <cp:category/>
  <cp:version/>
  <cp:contentType/>
  <cp:contentStatus/>
</cp:coreProperties>
</file>