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10" windowHeight="5715" tabRatio="601" activeTab="0"/>
  </bookViews>
  <sheets>
    <sheet name="Лист1" sheetId="1" r:id="rId1"/>
  </sheets>
  <definedNames>
    <definedName name="_xlnm.Print_Titles" localSheetId="0">'Лист1'!$3:$5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<sst xmlns="http://schemas.openxmlformats.org/spreadsheetml/2006/main" count="223" uniqueCount="211">
  <si>
    <t>(тыс.руб.)</t>
  </si>
  <si>
    <t>Код бюджетной 
классификации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</si>
  <si>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</si>
  <si>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</si>
  <si>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</si>
  <si>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</si>
  <si>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</si>
  <si>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</si>
  <si>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 xml:space="preserve">Налог на доходы физических лиц </t>
  </si>
  <si>
    <t xml:space="preserve">000 1 05 00000 00 0000 000 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</si>
  <si>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</si>
  <si>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</si>
  <si>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</si>
  <si>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</si>
  <si>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 xml:space="preserve">НАЛОГИ НА ИМУЩЕСТВО </t>
  </si>
  <si>
    <t xml:space="preserve">182 1 06 01000 00 0000 110 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</si>
  <si>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</si>
  <si>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</si>
  <si>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</si>
  <si>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</si>
  <si>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</si>
  <si>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>182 1 08 03010 01 0000 110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</si>
  <si>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</si>
  <si>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001 1 08 07150 01 0000 110</t>
  </si>
  <si>
    <t>Госпошлина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</si>
  <si>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</si>
  <si>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</si>
  <si>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</si>
  <si>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</si>
  <si>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</si>
  <si>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</si>
  <si>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МАУ)</t>
  </si>
  <si>
    <t>001 1 11 05034 04 0000 120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</si>
  <si>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</si>
  <si>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001 1 11 07014 04 0000 120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</si>
  <si>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</si>
  <si>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</si>
  <si>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</si>
  <si>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001 1 11 09044 04 0000 120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</si>
  <si>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</si>
  <si>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</si>
  <si>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</si>
  <si>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</si>
  <si>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</si>
  <si>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 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</si>
  <si>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</si>
  <si>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</si>
  <si>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</si>
  <si>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</si>
  <si>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</si>
  <si>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</si>
  <si>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>в том числе:</t>
  </si>
  <si>
    <t>000 1 17 00000 00 0000 000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</si>
  <si>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</si>
  <si>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</si>
  <si>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</si>
  <si>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000 11900000 00 0000 000</t>
  </si>
  <si>
    <t>ВОЗВРАТ ОСТАТКОВ СУБСИДИЙ И СУБВЕНЦИЙ ПРОШЛЫХ ЛЕТ</t>
  </si>
  <si>
    <t>001 11904000 04 0000 151</t>
  </si>
  <si>
    <t>Возврат остатков субсидий и субвенций из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</si>
  <si>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</si>
  <si>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</si>
  <si>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</si>
  <si>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</si>
  <si>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000 202 01000 00 0000 151</t>
  </si>
  <si>
    <t>Дотации бюджетам субъектов РФ и муниципальных образований</t>
  </si>
  <si>
    <t xml:space="preserve">Дотации бюджетам городских округов на выравнивание  бюджетной обеспеченности </t>
  </si>
  <si>
    <t>000 202 02000 00 0000 151</t>
  </si>
  <si>
    <t>Субсидии бюджетам субъектов РФ и муниципальных образований</t>
  </si>
  <si>
    <t>001 2 02 02999 04 0003 151</t>
  </si>
  <si>
    <t>~ прочие субсидии бюджетам городских округов на установку охранно-пожарной сигнализации в муниципальных учреждениях социально-культурной сферы</t>
  </si>
  <si>
    <t>000 2 02 03000 00 0000 151</t>
  </si>
  <si>
    <t>Субвенции бюджетам субъектов РФ и муниципальных образований</t>
  </si>
  <si>
    <t>~ на обеспечение переданных муниципальным образованиям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</si>
  <si>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~ на предоствление гражданам субсидий на оплату жилого помещения и коммунальных услуг всего,</t>
  </si>
  <si>
    <t>~на выплаты гражданам субсидий на оплату жилого помещения и коммунальных услуг</t>
  </si>
  <si>
    <t>~ на обеспечение предоставления гражданам субсидий на оплату жилого помещения и коммунальных услуг</t>
  </si>
  <si>
    <t>001 2 02 03024 04 0003 151</t>
  </si>
  <si>
    <t>000 2 02 04000 00 0000 151</t>
  </si>
  <si>
    <t>Иные межбюджетные трансферты</t>
  </si>
  <si>
    <t>ВСЕГО ДОХОДОВ:</t>
  </si>
  <si>
    <t>Прочие</t>
  </si>
  <si>
    <t xml:space="preserve">Налоговые и неналоговые доходы, безвозмездные поступления </t>
  </si>
  <si>
    <t>Дотации</t>
  </si>
  <si>
    <t>Субсидии</t>
  </si>
  <si>
    <t>Субвенции</t>
  </si>
  <si>
    <t>Трансферты</t>
  </si>
  <si>
    <t>001 2 02 03002 04 0000 151</t>
  </si>
  <si>
    <t>~ субвенции бюджетам городских округов на осуществление государственных полномочий Российской Федерации по подготовке и проведению Всероссийской переписи населения 2010 года</t>
  </si>
  <si>
    <t>001 2 02 02999 04 0004 151</t>
  </si>
  <si>
    <t>~ прочие субсидии бюджетам городских округов на органиизацию и осуществление мероприятий по работе с детьми и молодежью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</si>
  <si>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</si>
  <si>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</si>
  <si>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001 2 02 02999 04 0005 151</t>
  </si>
  <si>
    <t>~прочие субсидии бюджетам городских округов на реализацию мероприятий муниципальных программ развития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предпринимательства.</t>
  </si>
  <si>
    <t>001 2 02 02999 04 0006 151</t>
  </si>
  <si>
    <t>~прочие субсидии бюджетам городских округов на реализацию мероприятий муниципальных программ развития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средств, перечисляемых из федерального бюджета.</t>
  </si>
  <si>
    <t>% испол-нения к плану года</t>
  </si>
  <si>
    <t xml:space="preserve">001 1 14 06024 04 0000 430 </t>
  </si>
  <si>
    <t>001 1 09 00000 00 0000 000</t>
  </si>
  <si>
    <t>001 2 19 0400004  0000 151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</si>
  <si>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</si>
  <si>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001 2 02 03024 04 0004 151</t>
  </si>
  <si>
    <t>001 2 02 04019 04 0000 151</t>
  </si>
  <si>
    <t>~ на развитие и поддержку социальной, инженерной и инновационной инфраструктуры наукоградов РФ за счет средств, перечисляемых из федерального бюджета</t>
  </si>
  <si>
    <t>182 1 01 01000 00 0000 110</t>
  </si>
  <si>
    <t>Налог на прибыль организаций</t>
  </si>
  <si>
    <t>182 1 05 01000 00 0000 110</t>
  </si>
  <si>
    <t>Налог, взимаемый в связи с применением упрощенной системы налогообложения</t>
  </si>
  <si>
    <t>182 1 06 02000 02 0000 110</t>
  </si>
  <si>
    <t>Налог на имущество организаций</t>
  </si>
  <si>
    <t>~ прочие субсидии, предоставляемые из бюджета Московской области бюджетам муниципальных образований Московской области на капитальные вложения в объекты дошкольного образования</t>
  </si>
  <si>
    <t>~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 на 2013 год</t>
  </si>
  <si>
    <t>~ на осуществление первичного воинского учета на территориях, где отсутствуют военные комиссариаты, за счет средств, перечисляемых из федерального бюджета</t>
  </si>
  <si>
    <t>~ на обеспечение в соответствии с законодательством РФ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педработникам для обеспечения книгоиздательской продукцией и периодическими изданиями на 2013 год</t>
  </si>
  <si>
    <t>~ на организацию оказания медицинской помощи на территории муниципального образования на 2013 год</t>
  </si>
  <si>
    <t>~ на частичную компенсацию стоимости питания отдельным категориям обучающихся в муниципальных 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в соответствии с Законом МО  № 24/2005-03 "О частичной компенсации стоимости питания отдельным категориям обучающихся в образовательных учреждениях " на 2013 год</t>
  </si>
  <si>
    <t>001 2 02 03029 04 0003 151</t>
  </si>
  <si>
    <t>001 2 02 03029 04 0002 151</t>
  </si>
  <si>
    <t>001 2 02 03029 04 0001 151</t>
  </si>
  <si>
    <t>~ на выплату компенсации части 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</si>
  <si>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~ на оплату труда работников бухгалтерских служб,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</si>
  <si>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~ на оплату банковских и почтовых услуг по перечислению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 иных образовательных организациях в Московской области, реализующих основную общеобразовательную программу дошкольного образования</t>
  </si>
  <si>
    <t xml:space="preserve">~ на компенсацию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 - всего, </t>
  </si>
  <si>
    <t>~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26/2006-03 "О порядке обеспечения полноценным питанием беременных женщин, кормящих матерей, а также детей в возрасте до трех лет в Московской области"  на 2013 год</t>
  </si>
  <si>
    <t>001 2 02 03999 04 0002 151</t>
  </si>
  <si>
    <t>~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</si>
  <si>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>001 2 02 03999 04 0003 151</t>
  </si>
  <si>
    <t>001 2 02 03029 04 0000 151</t>
  </si>
  <si>
    <t>001 2 02 03999 04 0001 151</t>
  </si>
  <si>
    <t>001 2 02 03022 04 0002 151</t>
  </si>
  <si>
    <t>001 2 02 03022 04 0001 151</t>
  </si>
  <si>
    <t>001 2 02 03022 04 0000 151</t>
  </si>
  <si>
    <t>001 2 02 03015 04 0000 151</t>
  </si>
  <si>
    <t>001 2 02 03024 04 0002 151</t>
  </si>
  <si>
    <t>001 2 02 03024 04 0001 151</t>
  </si>
  <si>
    <t>001 2 02 01003 04 0000 151</t>
  </si>
  <si>
    <t>001 2 02 01001 04 0000 151</t>
  </si>
  <si>
    <t>001 1 17 05040 04 0001 180</t>
  </si>
  <si>
    <t>001 1 17 01040 04 0000 180</t>
  </si>
  <si>
    <t>000 1 11 05012 04 0000 120</t>
  </si>
  <si>
    <t>001 1 11 05024 04 0000 120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</si>
  <si>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</si>
  <si>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048 1 12 01000 01 0000 120 </t>
  </si>
  <si>
    <t xml:space="preserve">001 1 14 02043 04 0000 410 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</si>
  <si>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</si>
  <si>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001 1 14 06012 04 0000 430 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</si>
  <si>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</si>
  <si>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</si>
  <si>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182 1 05 04010 02 0000 110</t>
  </si>
  <si>
    <t>Налог, взимаемый в связи с применением патентной системы налогообложения</t>
  </si>
  <si>
    <t>~ прочие 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</si>
  <si>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001 2 02 03021 04 0000 151</t>
  </si>
  <si>
    <t>~ на выплату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</t>
  </si>
  <si>
    <t>182 1 05 03010 01 0000 110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</si>
  <si>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</si>
  <si>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</si>
  <si>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001 2 02 02999 04  0002 151</t>
  </si>
  <si>
    <t>~ прочие субсидии бюджетам городских округов на мероприятия по проведению летней оздоровительной кампании детей, на 2013 год</t>
  </si>
  <si>
    <t>001 2 02 02999 04  0006 151</t>
  </si>
  <si>
    <t>~ прочие 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</si>
  <si>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001 2 02 03026 04 0000 151</t>
  </si>
  <si>
    <t>001 2 02 03069 04 0000 151</t>
  </si>
  <si>
    <t>001 2 02 04999 04 0000 151</t>
  </si>
  <si>
    <t>Прочие межбюджетные трансферты, передаваемые бюджетам городских округов</t>
  </si>
  <si>
    <t>000 2 07 04000 00 0000 180</t>
  </si>
  <si>
    <t>ПРОЧИЕ БЕЗВОЗМЕЗДНЫЕ ПОСТУПЛЕНИЯ</t>
  </si>
  <si>
    <t>Прочие безвозмездные поступления в бюджеты городских округов</t>
  </si>
  <si>
    <t>001 2 02 02999 04  0007 151</t>
  </si>
  <si>
    <t>001 2 02 02999 04  0008 151</t>
  </si>
  <si>
    <t>001 2 02 02999 04  0009 151</t>
  </si>
  <si>
    <t>~ прочие субсидии бюджетам муниципальных образований Московской области на улучшение жилищных условий семьям, имеющих семь и более детей, в соответствии с долгосрочной целевой программой Московской области  «Жилище» на 2013 – 2015 годы</t>
  </si>
  <si>
    <t>~ прочие субсидии бюджетам муниципальных образований Московской области на закупку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проекта в 2013 году</t>
  </si>
  <si>
    <t>~ прочие субсидии бюджетам муниципальных образований Московской области на закупку оборудования для дошкольных образовательных учреждений муниципальных образований Московской области  - победителей областного конкурса на присвоение статуса Региональной инновационной площадки Московской области в 2013 году</t>
  </si>
  <si>
    <t>ДОХОДЫ ОТ ОКАЗАНИЯ ПЛАТНЫХ УСЛУГ (РАБОТ) И КОМПЕНСАЦИИ ЗАТРАТ ГОСУДАРСТВА</t>
  </si>
  <si>
    <t xml:space="preserve">4 1 14 00000 00 0000 000 </t>
  </si>
  <si>
    <t xml:space="preserve">3 1 14 00000 00 0000 000 </t>
  </si>
  <si>
    <t xml:space="preserve">2 1 14 00000 00 0000 000 </t>
  </si>
  <si>
    <t xml:space="preserve">1 1 14 00000 00 0000 000 </t>
  </si>
  <si>
    <t>Доходы от компенсации затрат государства</t>
  </si>
  <si>
    <t>000 1 13 02000 00 0000 130</t>
  </si>
  <si>
    <t>Прочие доходы от компенсации затрат  бюджетов городских округов</t>
  </si>
  <si>
    <t>001 1 13 02994 04 0000 130</t>
  </si>
  <si>
    <t>~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</si>
  <si>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000 1 13 00000 00 0000 000 </t>
  </si>
  <si>
    <t>001 2 07 04050 04 0000 180</t>
  </si>
  <si>
    <t>001 2 02 02008 04 0001 151</t>
  </si>
  <si>
    <t>Субсидии бюджетам городских округов на обеспечение жильём молодых семей за счёт средств федерального бюджета</t>
  </si>
  <si>
    <t>001 2 02 02008 04 0002 151</t>
  </si>
  <si>
    <t>Субсидии бюджетам городских округов на обеспечение жильём молодых семей из бюджета Московской области</t>
  </si>
  <si>
    <t>~ прочие  субсидии бюджетам городских округов на организацию и осуществление мероприятий по работе с детьми и молодежью</t>
  </si>
  <si>
    <t>001 2 02 02999 04 0010 151</t>
  </si>
  <si>
    <t>~ прочие субсидии бюджетам муниципальных образований Московской области на проведение мероприятий по подготовке объектов теплоснабжения муниципальных образований Московской области к осенне-зимнему периоду 2013/2014 года</t>
  </si>
  <si>
    <t>001 2 02 02999 04 0011 151</t>
  </si>
  <si>
    <t>~ прочие субсидии бюджетам муниципальных образований Московской области на реализацию  долгосрочной целевой программы Московской области "Развитие здравоохранения Московской области на 2013-2015 годы"</t>
  </si>
  <si>
    <t xml:space="preserve">001 2 02 03078 04 0000 151 </t>
  </si>
  <si>
    <t>Субвенция бюджетам городских округов на модернизацию региональных систем общего образования</t>
  </si>
  <si>
    <t>~ прочие субсидии бюджетам муниципальных образований Московской области на поддержку субъектов малого и среднего предпринимательства через муниципальные программы развития малого и среднего предпринимательства в рамках долгосрочной целевой программы Московской области "Развитие субъектов малого и среднего предпринимательства в Московской области на 2013-2016 годы" за счёт средств федерального бюджета</t>
  </si>
  <si>
    <t>001 2 02 02999 04 0012 151</t>
  </si>
  <si>
    <t>001 2 02 02999 04 0013 151</t>
  </si>
  <si>
    <t>~ прочие субсидии бюджетам муниципальных образований Московской области на поддержку субъектов малого и среднего предпринимательства через муниципальные программы развития малого и среднего предпринимательства в рамках долгосрочной целевой программы Московской области "Развитие субъектов малого и среднего предпринимательства в Московской области на 2013-2016 годы" из бюджета Московской области</t>
  </si>
  <si>
    <t>Поступления доходов в бюджет г.Протвино по состоянию на 01.12.2013г.</t>
  </si>
  <si>
    <t>Уточнен-ный план 
на 2013 год
с изм. от 25.11.2013г.</t>
  </si>
  <si>
    <t>Факт на 01.12.2013</t>
  </si>
  <si>
    <t xml:space="preserve">001 2 02 02150 04 0000 151 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</si>
  <si>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 за счёт средств федерального бюджета</t>
  </si>
  <si>
    <t xml:space="preserve">001 2 02 02999 04 0014 151 </t>
  </si>
  <si>
    <t>Прочие субсидии бюджетам муниципальных образований Московской области на приобретение и установку приборов учета энергетических ресурсов для малоимущих граждан, имеющих место жительства в Московской области и проживающих в муниципальном жилищном фонде, в соответствии с долгосрочной целевой программой Московской области «Энергосбережение и повышение энергетической эффективности на территории Московской области на 2010-2020 годы» за счёт средств бюджета Московской области</t>
  </si>
  <si>
    <t>001 2 02 03070 04 0000 151</t>
  </si>
  <si>
    <t>Субвенция  бюджетам муниципальных образований Московской области на обеспечение жилыми помещениями отдельных категорий ветеранов, предусмотренных  ч.2 ст.1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 – инвалидов"</t>
  </si>
  <si>
    <t>Субвенция  бюджетам муниципальных образований Московской области на обеспечение жилыми помещениями отдельных категорий ветеранов, предусмотренных  ч.1 ст.1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 – инвалидов"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</si>
</sst>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</numFmts>
  <fonts count="79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i/>
      <sz val="9"/>
      <name val="Times New Roman"/>
      <family val="1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Alignment="1">
      <alignment vertical="top" wrapText="1"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 vertical="top" wrapText="1"/>
    </xf>
    <xf numFmtId="1" fontId="29" fillId="0" borderId="0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" fontId="13" fillId="0" borderId="10" xfId="0" applyNumberFormat="1" applyFont="1" applyBorder="1" applyAlignment="1">
      <alignment/>
    </xf>
    <xf numFmtId="9" fontId="13" fillId="0" borderId="10" xfId="57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8" fillId="33" borderId="11" xfId="0" applyFont="1" applyFill="1" applyBorder="1" applyAlignment="1">
      <alignment/>
    </xf>
    <xf numFmtId="1" fontId="9" fillId="33" borderId="11" xfId="0" applyNumberFormat="1" applyFont="1" applyFill="1" applyBorder="1" applyAlignment="1">
      <alignment/>
    </xf>
    <xf numFmtId="9" fontId="9" fillId="33" borderId="11" xfId="57" applyFont="1" applyFill="1" applyBorder="1" applyAlignment="1" applyProtection="1">
      <alignment horizontal="right"/>
      <protection/>
    </xf>
    <xf numFmtId="1" fontId="16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9" fontId="16" fillId="0" borderId="10" xfId="57" applyFont="1" applyFill="1" applyBorder="1" applyAlignment="1" applyProtection="1">
      <alignment horizontal="right"/>
      <protection/>
    </xf>
    <xf numFmtId="1" fontId="16" fillId="0" borderId="10" xfId="0" applyNumberFormat="1" applyFont="1" applyBorder="1" applyAlignment="1">
      <alignment horizontal="right"/>
    </xf>
    <xf numFmtId="9" fontId="19" fillId="0" borderId="10" xfId="57" applyFont="1" applyFill="1" applyBorder="1" applyAlignment="1" applyProtection="1">
      <alignment horizontal="right"/>
      <protection/>
    </xf>
    <xf numFmtId="9" fontId="20" fillId="0" borderId="10" xfId="57" applyFont="1" applyFill="1" applyBorder="1" applyAlignment="1" applyProtection="1">
      <alignment horizontal="right"/>
      <protection/>
    </xf>
    <xf numFmtId="1" fontId="3" fillId="0" borderId="1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9" fontId="9" fillId="0" borderId="10" xfId="57" applyFont="1" applyFill="1" applyBorder="1" applyAlignment="1" applyProtection="1">
      <alignment horizontal="right"/>
      <protection/>
    </xf>
    <xf numFmtId="0" fontId="8" fillId="33" borderId="11" xfId="0" applyFont="1" applyFill="1" applyBorder="1" applyAlignment="1">
      <alignment horizontal="left" vertical="top" wrapText="1"/>
    </xf>
    <xf numFmtId="1" fontId="9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11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9" fontId="27" fillId="0" borderId="10" xfId="57" applyFont="1" applyFill="1" applyBorder="1" applyAlignment="1" applyProtection="1">
      <alignment horizontal="right"/>
      <protection/>
    </xf>
    <xf numFmtId="0" fontId="14" fillId="0" borderId="10" xfId="0" applyFont="1" applyFill="1" applyBorder="1" applyAlignment="1">
      <alignment horizontal="right"/>
    </xf>
    <xf numFmtId="9" fontId="26" fillId="0" borderId="10" xfId="57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 vertical="top" wrapText="1"/>
    </xf>
    <xf numFmtId="1" fontId="14" fillId="0" borderId="10" xfId="0" applyNumberFormat="1" applyFont="1" applyFill="1" applyBorder="1" applyAlignment="1">
      <alignment horizontal="right"/>
    </xf>
    <xf numFmtId="9" fontId="13" fillId="0" borderId="10" xfId="57" applyFont="1" applyFill="1" applyBorder="1" applyAlignment="1" applyProtection="1">
      <alignment horizontal="right" wrapText="1"/>
      <protection/>
    </xf>
    <xf numFmtId="0" fontId="14" fillId="0" borderId="0" xfId="0" applyFont="1" applyFill="1" applyAlignment="1">
      <alignment wrapText="1"/>
    </xf>
    <xf numFmtId="3" fontId="11" fillId="0" borderId="13" xfId="0" applyNumberFormat="1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vertical="top" wrapText="1"/>
    </xf>
    <xf numFmtId="1" fontId="3" fillId="0" borderId="12" xfId="0" applyNumberFormat="1" applyFont="1" applyBorder="1" applyAlignment="1">
      <alignment/>
    </xf>
    <xf numFmtId="170" fontId="21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11" fillId="0" borderId="13" xfId="0" applyFont="1" applyFill="1" applyBorder="1" applyAlignment="1">
      <alignment vertical="top"/>
    </xf>
    <xf numFmtId="1" fontId="16" fillId="0" borderId="13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9" fillId="33" borderId="15" xfId="0" applyFont="1" applyFill="1" applyBorder="1" applyAlignment="1">
      <alignment vertical="top" wrapText="1"/>
    </xf>
    <xf numFmtId="0" fontId="9" fillId="33" borderId="15" xfId="0" applyFont="1" applyFill="1" applyBorder="1" applyAlignment="1">
      <alignment/>
    </xf>
    <xf numFmtId="1" fontId="74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wrapText="1"/>
    </xf>
    <xf numFmtId="1" fontId="20" fillId="0" borderId="13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/>
    </xf>
    <xf numFmtId="1" fontId="32" fillId="0" borderId="10" xfId="0" applyNumberFormat="1" applyFont="1" applyFill="1" applyBorder="1" applyAlignment="1">
      <alignment/>
    </xf>
    <xf numFmtId="1" fontId="74" fillId="0" borderId="0" xfId="0" applyNumberFormat="1" applyFont="1" applyFill="1" applyBorder="1" applyAlignment="1">
      <alignment/>
    </xf>
    <xf numFmtId="1" fontId="75" fillId="0" borderId="0" xfId="0" applyNumberFormat="1" applyFont="1" applyBorder="1" applyAlignment="1">
      <alignment/>
    </xf>
    <xf numFmtId="1" fontId="76" fillId="0" borderId="0" xfId="0" applyNumberFormat="1" applyFont="1" applyBorder="1" applyAlignment="1">
      <alignment/>
    </xf>
    <xf numFmtId="1" fontId="77" fillId="0" borderId="0" xfId="0" applyNumberFormat="1" applyFont="1" applyBorder="1" applyAlignment="1">
      <alignment/>
    </xf>
    <xf numFmtId="1" fontId="78" fillId="0" borderId="0" xfId="0" applyNumberFormat="1" applyFont="1" applyBorder="1" applyAlignment="1">
      <alignment/>
    </xf>
    <xf numFmtId="1" fontId="77" fillId="0" borderId="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9" fontId="21" fillId="0" borderId="10" xfId="57" applyFont="1" applyFill="1" applyBorder="1" applyAlignment="1" applyProtection="1">
      <alignment horizontal="right"/>
      <protection/>
    </xf>
    <xf numFmtId="1" fontId="75" fillId="0" borderId="14" xfId="0" applyNumberFormat="1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" fontId="20" fillId="0" borderId="14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32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wrapText="1"/>
    </xf>
    <xf numFmtId="1" fontId="9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" fontId="9" fillId="33" borderId="15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доходов бюджета м.о. "Городской округ Протвино" по состоянию на 01.12.2013г.</a:t>
            </a:r>
          </a:p>
        </c:rich>
      </c:tx>
      <c:layout>
        <c:manualLayout>
          <c:xMode val="factor"/>
          <c:yMode val="factor"/>
          <c:x val="-0.005"/>
          <c:y val="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53575"/>
          <c:w val="0.386"/>
          <c:h val="0.17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Налоговые и неналого-вые доходы, безвозмезд-ные поступления 
61%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Субсидии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Субвенции
27%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Трансферты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Лист1!$B$139:$B$143</c:f>
              <c:strCache/>
            </c:strRef>
          </c:cat>
          <c:val>
            <c:numRef>
              <c:f>Лист1!$C$139:$C$143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собственных доходов бюджета м.о. "Городской округ Протвино"  на 01.12.2013г.</a:t>
            </a:r>
          </a:p>
        </c:rich>
      </c:tx>
      <c:layout>
        <c:manualLayout>
          <c:xMode val="factor"/>
          <c:yMode val="factor"/>
          <c:x val="0.05575"/>
          <c:y val="-0.036"/>
        </c:manualLayout>
      </c:layout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26725"/>
          <c:y val="0.50875"/>
          <c:w val="0.46525"/>
          <c:h val="0.2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 на  прибыль, доходы , 67%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Налоги на  совокупный доход
14%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Налоги на имущество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5%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
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Доходы от использ. имущества, находящегося в госуд. и мун. собствен-ности,10%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Доходы от продажи материаль-ных и немате-риальных активов,3%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Прочие,
1%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(Лист1!$B$10,Лист1!$B$12,Лист1!$B$18,Лист1!$B$31,Лист1!$B$55,Лист1!$B$138)</c:f>
              <c:strCache/>
            </c:strRef>
          </c:cat>
          <c:val>
            <c:numRef>
              <c:f>(Лист1!$D$10,Лист1!$D$12,Лист1!$D$18,Лист1!$D$31,Лист1!$D$55,Лист1!$D$138)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3724275</xdr:colOff>
      <xdr:row>138</xdr:row>
      <xdr:rowOff>171450</xdr:rowOff>
    </xdr:from>
    <xdr:to>
      <xdr:col>3</xdr:col>
      <xdr:colOff>647700</xdr:colOff>
      <xdr:row>156</xdr:row>
      <xdr:rowOff>9525</xdr:rowOff>
    </xdr:to>
    <xdr:graphicFrame>
      <xdr:nvGraphicFramePr>
        <xdr:cNvPr id="1" name="Диаграмма 1"/>
        <xdr:cNvGraphicFramePr/>
      </xdr:nvGraphicFramePr>
      <xdr:xfrm>
        <a:off x="5114925" y="34928175"/>
        <a:ext cx="43624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138</xdr:row>
      <xdr:rowOff>171450</xdr:rowOff>
    </xdr:from>
    <xdr:to>
      <xdr:col>1</xdr:col>
      <xdr:colOff>3495675</xdr:colOff>
      <xdr:row>156</xdr:row>
      <xdr:rowOff>9525</xdr:rowOff>
    </xdr:to>
    <xdr:graphicFrame>
      <xdr:nvGraphicFramePr>
        <xdr:cNvPr id="2" name="Диаграмма 2"/>
        <xdr:cNvGraphicFramePr/>
      </xdr:nvGraphicFramePr>
      <xdr:xfrm>
        <a:off x="104775" y="34928175"/>
        <a:ext cx="47815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view="pageBreakPreview" zoomScaleSheetLayoutView="100" zoomScalePageLayoutView="0" workbookViewId="0" topLeftCell="A131">
      <selection activeCell="B3" sqref="B3:B4"/>
    </sheetView>
  </sheetViews>
  <sheetFormatPr defaultColWidth="9.00390625" defaultRowHeight="12.75"/>
  <cols>
    <col min="1" max="1" width="18.25390625" style="1" customWidth="1"/>
    <col min="2" max="2" width="86.625" style="2" customWidth="1"/>
    <col min="3" max="3" width="11.00390625" style="3" customWidth="1"/>
    <col min="4" max="4" width="10.875" style="4" customWidth="1"/>
    <col min="5" max="5" width="8.75390625" style="3" customWidth="1"/>
    <col min="6" max="16384" width="9.125" style="3" customWidth="1"/>
  </cols>
  <sheetData>
    <row r="1" spans="1:5" ht="17.25" customHeight="1">
      <c r="A1" s="127" t="s">
        <v>201</v>
      </c>
      <c r="B1" s="127"/>
      <c r="C1" s="127"/>
      <c r="D1" s="127"/>
      <c r="E1" s="127"/>
    </row>
    <row r="2" spans="1:5" ht="13.5" customHeight="1">
      <c r="A2" s="5"/>
      <c r="B2" s="3"/>
      <c r="C2" s="6"/>
      <c r="D2" s="6"/>
      <c r="E2" s="6" t="s">
        <v>0</v>
      </c>
    </row>
    <row r="3" spans="1:5" ht="24" customHeight="1">
      <c r="A3" s="128" t="s">
        <v>1</v>
      </c>
      <c r="B3" s="129" t="s">
        <v>2</v>
      </c>
      <c r="C3" s="128" t="s">
        <v>202</v>
      </c>
      <c r="D3" s="129" t="s">
        <v>203</v>
      </c>
      <c r="E3" s="128" t="s">
        <v>97</v>
      </c>
    </row>
    <row r="4" spans="1:5" ht="43.5" customHeight="1">
      <c r="A4" s="128"/>
      <c r="B4" s="129"/>
      <c r="C4" s="128"/>
      <c r="D4" s="129"/>
      <c r="E4" s="128"/>
    </row>
    <row r="5" spans="1:5" ht="12" customHeight="1">
      <c r="A5" s="29">
        <v>1</v>
      </c>
      <c r="B5" s="88">
        <v>2</v>
      </c>
      <c r="C5" s="30">
        <v>3</v>
      </c>
      <c r="D5" s="90">
        <v>4</v>
      </c>
      <c r="E5" s="30">
        <v>5</v>
      </c>
    </row>
    <row r="6" spans="1:5" s="7" customFormat="1" ht="18.75">
      <c r="A6" s="32" t="s">
        <v>3</v>
      </c>
      <c r="B6" s="89" t="s">
        <v>4</v>
      </c>
      <c r="C6" s="33">
        <f>SUM(C8,C12,C18,C23,C29,C31,C44,C47,C51,C55,C60,C62,C66)</f>
        <v>521278</v>
      </c>
      <c r="D6" s="125">
        <f>SUM(D8,D12,D18,D23,D27,D29,D31,D44,D47,D51,D55,D60,D62,D66)</f>
        <v>466072</v>
      </c>
      <c r="E6" s="34">
        <f>D6/C6</f>
        <v>0.894094897540276</v>
      </c>
    </row>
    <row r="7" spans="1:5" ht="8.25" customHeight="1">
      <c r="A7" s="50"/>
      <c r="B7" s="31"/>
      <c r="C7" s="82"/>
      <c r="D7" s="126"/>
      <c r="E7" s="41"/>
    </row>
    <row r="8" spans="1:5" s="8" customFormat="1" ht="15.75">
      <c r="A8" s="51" t="s">
        <v>5</v>
      </c>
      <c r="B8" s="16" t="s">
        <v>6</v>
      </c>
      <c r="C8" s="27">
        <f>SUM(C9:C10)</f>
        <v>347691</v>
      </c>
      <c r="D8" s="37">
        <f>SUM(D9:D10)</f>
        <v>309615</v>
      </c>
      <c r="E8" s="28">
        <f>D8/C8</f>
        <v>0.8904889686532007</v>
      </c>
    </row>
    <row r="9" spans="1:5" s="8" customFormat="1" ht="15.75">
      <c r="A9" s="51" t="s">
        <v>105</v>
      </c>
      <c r="B9" s="17" t="s">
        <v>106</v>
      </c>
      <c r="C9" s="35">
        <v>7116</v>
      </c>
      <c r="D9" s="112">
        <v>7329</v>
      </c>
      <c r="E9" s="28">
        <f>D9/C9</f>
        <v>1.0299325463743676</v>
      </c>
    </row>
    <row r="10" spans="1:5" s="8" customFormat="1" ht="15.75">
      <c r="A10" s="51" t="s">
        <v>7</v>
      </c>
      <c r="B10" s="17" t="s">
        <v>8</v>
      </c>
      <c r="C10" s="35">
        <v>340575</v>
      </c>
      <c r="D10" s="112">
        <v>302286</v>
      </c>
      <c r="E10" s="42">
        <f>D10/C10</f>
        <v>0.8875754239154371</v>
      </c>
    </row>
    <row r="11" spans="1:5" s="8" customFormat="1" ht="6.75" customHeight="1">
      <c r="A11" s="51"/>
      <c r="B11" s="17"/>
      <c r="C11" s="35"/>
      <c r="D11" s="102"/>
      <c r="E11" s="43"/>
    </row>
    <row r="12" spans="1:5" s="8" customFormat="1" ht="15.75">
      <c r="A12" s="51" t="s">
        <v>9</v>
      </c>
      <c r="B12" s="16" t="s">
        <v>10</v>
      </c>
      <c r="C12" s="27">
        <f>SUM(C13:C16)</f>
        <v>67611</v>
      </c>
      <c r="D12" s="37">
        <f>SUM(D13:D16)</f>
        <v>66367</v>
      </c>
      <c r="E12" s="28">
        <f>D12/C12</f>
        <v>0.9816006271168892</v>
      </c>
    </row>
    <row r="13" spans="1:5" s="8" customFormat="1" ht="15.75">
      <c r="A13" s="51" t="s">
        <v>107</v>
      </c>
      <c r="B13" s="17" t="s">
        <v>108</v>
      </c>
      <c r="C13" s="35">
        <v>38028</v>
      </c>
      <c r="D13" s="112">
        <v>42990</v>
      </c>
      <c r="E13" s="28">
        <f>D13/C13</f>
        <v>1.1304828021457873</v>
      </c>
    </row>
    <row r="14" spans="1:5" s="8" customFormat="1" ht="16.5" customHeight="1">
      <c r="A14" s="51" t="s">
        <v>11</v>
      </c>
      <c r="B14" s="17" t="s">
        <v>12</v>
      </c>
      <c r="C14" s="35">
        <v>28859</v>
      </c>
      <c r="D14" s="112">
        <v>22725</v>
      </c>
      <c r="E14" s="42">
        <f>D14/C14</f>
        <v>0.7874493225683495</v>
      </c>
    </row>
    <row r="15" spans="1:5" s="8" customFormat="1" ht="16.5" customHeight="1">
      <c r="A15" s="51" t="s">
        <v>154</v>
      </c>
      <c r="B15" s="17" t="s">
        <v>155</v>
      </c>
      <c r="C15" s="35">
        <v>0</v>
      </c>
      <c r="D15" s="112">
        <v>2</v>
      </c>
      <c r="E15" s="42"/>
    </row>
    <row r="16" spans="1:5" s="8" customFormat="1" ht="16.5" customHeight="1">
      <c r="A16" s="51" t="s">
        <v>149</v>
      </c>
      <c r="B16" s="17" t="s">
        <v>150</v>
      </c>
      <c r="C16" s="35">
        <v>724</v>
      </c>
      <c r="D16" s="112">
        <v>650</v>
      </c>
      <c r="E16" s="44">
        <f>D16/C16</f>
        <v>0.8977900552486188</v>
      </c>
    </row>
    <row r="17" spans="1:5" ht="7.5" customHeight="1">
      <c r="A17" s="50"/>
      <c r="B17" s="18"/>
      <c r="C17" s="36"/>
      <c r="D17" s="102"/>
      <c r="E17" s="44"/>
    </row>
    <row r="18" spans="1:5" ht="15.75">
      <c r="A18" s="50" t="s">
        <v>13</v>
      </c>
      <c r="B18" s="19" t="s">
        <v>14</v>
      </c>
      <c r="C18" s="37">
        <f>SUM(C19:C21)</f>
        <v>28984</v>
      </c>
      <c r="D18" s="37">
        <f>SUM(D19:D21)</f>
        <v>24917</v>
      </c>
      <c r="E18" s="44">
        <f>D18/C18</f>
        <v>0.8596812034225779</v>
      </c>
    </row>
    <row r="19" spans="1:5" ht="15.75">
      <c r="A19" s="50" t="s">
        <v>15</v>
      </c>
      <c r="B19" s="20" t="s">
        <v>16</v>
      </c>
      <c r="C19" s="38">
        <v>3447</v>
      </c>
      <c r="D19" s="112">
        <v>4355</v>
      </c>
      <c r="E19" s="45">
        <f>D19/C19</f>
        <v>1.263417464461851</v>
      </c>
    </row>
    <row r="20" spans="1:5" ht="15.75">
      <c r="A20" s="50" t="s">
        <v>109</v>
      </c>
      <c r="B20" s="20" t="s">
        <v>110</v>
      </c>
      <c r="C20" s="38">
        <v>4690</v>
      </c>
      <c r="D20" s="112">
        <v>4579</v>
      </c>
      <c r="E20" s="45">
        <f>D20/C20</f>
        <v>0.9763326226012793</v>
      </c>
    </row>
    <row r="21" spans="1:5" ht="15.75">
      <c r="A21" s="50" t="s">
        <v>17</v>
      </c>
      <c r="B21" s="20" t="s">
        <v>18</v>
      </c>
      <c r="C21" s="38">
        <v>20847</v>
      </c>
      <c r="D21" s="112">
        <v>15983</v>
      </c>
      <c r="E21" s="45">
        <f>D21/C21</f>
        <v>0.7666810572264594</v>
      </c>
    </row>
    <row r="22" spans="1:5" ht="7.5" customHeight="1">
      <c r="A22" s="50"/>
      <c r="B22" s="20"/>
      <c r="C22" s="39"/>
      <c r="D22" s="103"/>
      <c r="E22" s="46"/>
    </row>
    <row r="23" spans="1:5" ht="15.75">
      <c r="A23" s="50" t="s">
        <v>19</v>
      </c>
      <c r="B23" s="19" t="s">
        <v>20</v>
      </c>
      <c r="C23" s="37">
        <f>SUM(C24:C25)</f>
        <v>1466</v>
      </c>
      <c r="D23" s="113">
        <f>SUM(D24:D25)</f>
        <v>1360</v>
      </c>
      <c r="E23" s="44">
        <f>D23/C23</f>
        <v>0.927694406548431</v>
      </c>
    </row>
    <row r="24" spans="1:5" ht="25.5">
      <c r="A24" s="50" t="s">
        <v>21</v>
      </c>
      <c r="B24" s="21" t="s">
        <v>22</v>
      </c>
      <c r="C24" s="38">
        <v>1226</v>
      </c>
      <c r="D24" s="112">
        <v>1222</v>
      </c>
      <c r="E24" s="45">
        <f>D24/C24</f>
        <v>0.9967373572593801</v>
      </c>
    </row>
    <row r="25" spans="1:5" ht="15.75">
      <c r="A25" s="50" t="s">
        <v>23</v>
      </c>
      <c r="B25" s="21" t="s">
        <v>24</v>
      </c>
      <c r="C25" s="38">
        <v>240</v>
      </c>
      <c r="D25" s="112">
        <v>138</v>
      </c>
      <c r="E25" s="45">
        <f>D25/C25</f>
        <v>0.575</v>
      </c>
    </row>
    <row r="26" spans="1:5" ht="15.75">
      <c r="A26" s="50"/>
      <c r="B26" s="21"/>
      <c r="C26" s="38"/>
      <c r="D26" s="102"/>
      <c r="E26" s="45"/>
    </row>
    <row r="27" spans="1:5" ht="26.25" customHeight="1">
      <c r="A27" s="50" t="s">
        <v>99</v>
      </c>
      <c r="B27" s="20" t="s">
        <v>25</v>
      </c>
      <c r="C27" s="37">
        <v>0</v>
      </c>
      <c r="D27" s="113">
        <v>1</v>
      </c>
      <c r="E27" s="44"/>
    </row>
    <row r="28" spans="1:5" ht="7.5" customHeight="1">
      <c r="A28" s="50"/>
      <c r="B28" s="21"/>
      <c r="C28" s="40"/>
      <c r="D28" s="104"/>
      <c r="E28" s="47"/>
    </row>
    <row r="29" spans="1:5" ht="25.5" hidden="1">
      <c r="A29" s="50" t="s">
        <v>99</v>
      </c>
      <c r="B29" s="20" t="s">
        <v>25</v>
      </c>
      <c r="C29" s="37">
        <v>0</v>
      </c>
      <c r="D29" s="101">
        <v>0</v>
      </c>
      <c r="E29" s="45"/>
    </row>
    <row r="30" spans="1:5" ht="0.75" customHeight="1">
      <c r="A30" s="50"/>
      <c r="B30" s="20"/>
      <c r="C30" s="40"/>
      <c r="D30" s="104"/>
      <c r="E30" s="47"/>
    </row>
    <row r="31" spans="1:5" ht="27.75" customHeight="1">
      <c r="A31" s="50" t="s">
        <v>26</v>
      </c>
      <c r="B31" s="20" t="s">
        <v>27</v>
      </c>
      <c r="C31" s="37">
        <f>SUM(C33,C39,C41)</f>
        <v>52699</v>
      </c>
      <c r="D31" s="113">
        <f>SUM(D33,D39,D41)</f>
        <v>47113</v>
      </c>
      <c r="E31" s="44">
        <f>D31/C31</f>
        <v>0.894001783715061</v>
      </c>
    </row>
    <row r="32" spans="1:5" ht="7.5" customHeight="1">
      <c r="A32" s="50"/>
      <c r="B32" s="20"/>
      <c r="C32" s="40"/>
      <c r="D32" s="104"/>
      <c r="E32" s="47"/>
    </row>
    <row r="33" spans="1:5" ht="43.5" customHeight="1">
      <c r="A33" s="50" t="s">
        <v>28</v>
      </c>
      <c r="B33" s="20" t="s">
        <v>29</v>
      </c>
      <c r="C33" s="37">
        <f>SUM(C34:C37)</f>
        <v>52301</v>
      </c>
      <c r="D33" s="113">
        <f>SUM(D34:D37)</f>
        <v>46984</v>
      </c>
      <c r="E33" s="44">
        <f>D33/C33</f>
        <v>0.8983384638917038</v>
      </c>
    </row>
    <row r="34" spans="1:5" ht="38.25">
      <c r="A34" s="50" t="s">
        <v>140</v>
      </c>
      <c r="B34" s="21" t="s">
        <v>156</v>
      </c>
      <c r="C34" s="38">
        <v>31163</v>
      </c>
      <c r="D34" s="112">
        <v>27824</v>
      </c>
      <c r="E34" s="45">
        <f>D34/C34</f>
        <v>0.8928537047139236</v>
      </c>
    </row>
    <row r="35" spans="1:5" ht="12.75" customHeight="1" hidden="1">
      <c r="A35" s="50" t="s">
        <v>30</v>
      </c>
      <c r="B35" s="21" t="s">
        <v>31</v>
      </c>
      <c r="C35" s="38"/>
      <c r="D35" s="102">
        <v>0</v>
      </c>
      <c r="E35" s="45" t="e">
        <f>D35/C35</f>
        <v>#DIV/0!</v>
      </c>
    </row>
    <row r="36" spans="1:5" ht="38.25">
      <c r="A36" s="50" t="s">
        <v>141</v>
      </c>
      <c r="B36" s="21" t="s">
        <v>142</v>
      </c>
      <c r="C36" s="38">
        <v>1138</v>
      </c>
      <c r="D36" s="112">
        <v>522</v>
      </c>
      <c r="E36" s="45">
        <f>D36/C36</f>
        <v>0.45869947275922673</v>
      </c>
    </row>
    <row r="37" spans="1:5" ht="39.75" customHeight="1">
      <c r="A37" s="50" t="s">
        <v>32</v>
      </c>
      <c r="B37" s="21" t="s">
        <v>33</v>
      </c>
      <c r="C37" s="38">
        <v>20000</v>
      </c>
      <c r="D37" s="112">
        <v>18638</v>
      </c>
      <c r="E37" s="45">
        <f>D37/C37</f>
        <v>0.9319</v>
      </c>
    </row>
    <row r="38" spans="1:5" ht="8.25" customHeight="1">
      <c r="A38" s="50"/>
      <c r="B38" s="21"/>
      <c r="C38" s="39"/>
      <c r="D38" s="103"/>
      <c r="E38" s="46"/>
    </row>
    <row r="39" spans="1:5" ht="25.5">
      <c r="A39" s="50" t="s">
        <v>34</v>
      </c>
      <c r="B39" s="20" t="s">
        <v>35</v>
      </c>
      <c r="C39" s="37">
        <v>130</v>
      </c>
      <c r="D39" s="113">
        <v>55</v>
      </c>
      <c r="E39" s="44">
        <f>D39/C39</f>
        <v>0.4230769230769231</v>
      </c>
    </row>
    <row r="40" spans="1:5" ht="9" customHeight="1">
      <c r="A40" s="50"/>
      <c r="B40" s="21"/>
      <c r="C40" s="39"/>
      <c r="D40" s="103"/>
      <c r="E40" s="46"/>
    </row>
    <row r="41" spans="1:5" ht="38.25">
      <c r="A41" s="50" t="s">
        <v>36</v>
      </c>
      <c r="B41" s="20" t="s">
        <v>37</v>
      </c>
      <c r="C41" s="37">
        <f>SUM(C42)</f>
        <v>268</v>
      </c>
      <c r="D41" s="113">
        <f>SUM(D42)</f>
        <v>74</v>
      </c>
      <c r="E41" s="44">
        <f>D41/C41</f>
        <v>0.27611940298507465</v>
      </c>
    </row>
    <row r="42" spans="1:5" ht="38.25">
      <c r="A42" s="50" t="s">
        <v>38</v>
      </c>
      <c r="B42" s="21" t="s">
        <v>39</v>
      </c>
      <c r="C42" s="38">
        <v>268</v>
      </c>
      <c r="D42" s="112">
        <v>74</v>
      </c>
      <c r="E42" s="45">
        <f>D42/C42</f>
        <v>0.27611940298507465</v>
      </c>
    </row>
    <row r="43" spans="1:5" ht="8.25" customHeight="1">
      <c r="A43" s="50"/>
      <c r="B43" s="21"/>
      <c r="C43" s="39"/>
      <c r="D43" s="103"/>
      <c r="E43" s="46"/>
    </row>
    <row r="44" spans="1:5" ht="15.75">
      <c r="A44" s="50" t="s">
        <v>40</v>
      </c>
      <c r="B44" s="20" t="s">
        <v>41</v>
      </c>
      <c r="C44" s="37">
        <f>SUM(C45)</f>
        <v>572</v>
      </c>
      <c r="D44" s="113">
        <f>SUM(D45)</f>
        <v>482</v>
      </c>
      <c r="E44" s="44">
        <f>D44/C44</f>
        <v>0.8426573426573427</v>
      </c>
    </row>
    <row r="45" spans="1:5" ht="15.75">
      <c r="A45" s="52" t="s">
        <v>143</v>
      </c>
      <c r="B45" s="21" t="s">
        <v>42</v>
      </c>
      <c r="C45" s="38">
        <v>572</v>
      </c>
      <c r="D45" s="112">
        <v>482</v>
      </c>
      <c r="E45" s="45">
        <f>D45/C45</f>
        <v>0.8426573426573427</v>
      </c>
    </row>
    <row r="46" spans="1:5" ht="15.75">
      <c r="A46" s="52"/>
      <c r="B46" s="21"/>
      <c r="C46" s="38"/>
      <c r="D46" s="102"/>
      <c r="E46" s="45"/>
    </row>
    <row r="47" spans="1:5" ht="16.5" customHeight="1">
      <c r="A47" s="52" t="s">
        <v>184</v>
      </c>
      <c r="B47" s="20" t="s">
        <v>174</v>
      </c>
      <c r="C47" s="37">
        <f>SUM(C48)</f>
        <v>108</v>
      </c>
      <c r="D47" s="37">
        <f>SUM(D48)</f>
        <v>109</v>
      </c>
      <c r="E47" s="44">
        <f aca="true" t="shared" si="0" ref="E47:E54">D47/C47</f>
        <v>1.0092592592592593</v>
      </c>
    </row>
    <row r="48" spans="1:5" ht="15.75">
      <c r="A48" s="52" t="s">
        <v>180</v>
      </c>
      <c r="B48" s="21" t="s">
        <v>179</v>
      </c>
      <c r="C48" s="38">
        <v>108</v>
      </c>
      <c r="D48" s="112">
        <v>109</v>
      </c>
      <c r="E48" s="45">
        <f t="shared" si="0"/>
        <v>1.0092592592592593</v>
      </c>
    </row>
    <row r="49" spans="1:5" ht="15.75">
      <c r="A49" s="52" t="s">
        <v>182</v>
      </c>
      <c r="B49" s="21" t="s">
        <v>181</v>
      </c>
      <c r="C49" s="38">
        <v>108</v>
      </c>
      <c r="D49" s="112">
        <v>109</v>
      </c>
      <c r="E49" s="45">
        <f t="shared" si="0"/>
        <v>1.0092592592592593</v>
      </c>
    </row>
    <row r="50" spans="1:5" ht="10.5" customHeight="1">
      <c r="A50" s="52"/>
      <c r="B50" s="21"/>
      <c r="C50" s="39"/>
      <c r="D50" s="103"/>
      <c r="E50" s="44"/>
    </row>
    <row r="51" spans="1:5" ht="15.75" customHeight="1" hidden="1">
      <c r="A51" s="52" t="s">
        <v>175</v>
      </c>
      <c r="B51" s="20" t="s">
        <v>43</v>
      </c>
      <c r="C51" s="37">
        <f>SUM(C52)</f>
        <v>0</v>
      </c>
      <c r="D51" s="101"/>
      <c r="E51" s="44" t="e">
        <f t="shared" si="0"/>
        <v>#DIV/0!</v>
      </c>
    </row>
    <row r="52" spans="1:5" ht="16.5" customHeight="1" hidden="1">
      <c r="A52" s="52" t="s">
        <v>176</v>
      </c>
      <c r="B52" s="20" t="s">
        <v>45</v>
      </c>
      <c r="C52" s="38">
        <f>SUM(C53)</f>
        <v>0</v>
      </c>
      <c r="D52" s="102"/>
      <c r="E52" s="44" t="e">
        <f t="shared" si="0"/>
        <v>#DIV/0!</v>
      </c>
    </row>
    <row r="53" spans="1:5" ht="27.75" customHeight="1" hidden="1">
      <c r="A53" s="52" t="s">
        <v>177</v>
      </c>
      <c r="B53" s="21" t="s">
        <v>46</v>
      </c>
      <c r="C53" s="38">
        <v>0</v>
      </c>
      <c r="D53" s="102"/>
      <c r="E53" s="44" t="e">
        <f t="shared" si="0"/>
        <v>#DIV/0!</v>
      </c>
    </row>
    <row r="54" spans="1:5" ht="10.5" customHeight="1" hidden="1">
      <c r="A54" s="52" t="s">
        <v>178</v>
      </c>
      <c r="B54" s="21"/>
      <c r="C54" s="38"/>
      <c r="D54" s="102"/>
      <c r="E54" s="44" t="e">
        <f t="shared" si="0"/>
        <v>#DIV/0!</v>
      </c>
    </row>
    <row r="55" spans="1:5" ht="15.75" customHeight="1">
      <c r="A55" s="52" t="s">
        <v>47</v>
      </c>
      <c r="B55" s="20" t="s">
        <v>48</v>
      </c>
      <c r="C55" s="37">
        <f>SUM(C56:C58)</f>
        <v>17500</v>
      </c>
      <c r="D55" s="113">
        <f>SUM(D56:D58)</f>
        <v>13440</v>
      </c>
      <c r="E55" s="44">
        <f>D55/C55</f>
        <v>0.768</v>
      </c>
    </row>
    <row r="56" spans="1:5" ht="51">
      <c r="A56" s="52" t="s">
        <v>144</v>
      </c>
      <c r="B56" s="20" t="s">
        <v>145</v>
      </c>
      <c r="C56" s="38">
        <v>9000</v>
      </c>
      <c r="D56" s="112">
        <v>4716</v>
      </c>
      <c r="E56" s="45">
        <f>D56/C56</f>
        <v>0.524</v>
      </c>
    </row>
    <row r="57" spans="1:5" ht="25.5">
      <c r="A57" s="52" t="s">
        <v>146</v>
      </c>
      <c r="B57" s="20" t="s">
        <v>147</v>
      </c>
      <c r="C57" s="38">
        <v>8500</v>
      </c>
      <c r="D57" s="112">
        <v>8724</v>
      </c>
      <c r="E57" s="45">
        <f>D57/C57</f>
        <v>1.0263529411764707</v>
      </c>
    </row>
    <row r="58" spans="1:5" ht="25.5" hidden="1">
      <c r="A58" s="52" t="s">
        <v>98</v>
      </c>
      <c r="B58" s="20" t="s">
        <v>148</v>
      </c>
      <c r="C58" s="38">
        <v>0</v>
      </c>
      <c r="D58" s="102">
        <v>0</v>
      </c>
      <c r="E58" s="45"/>
    </row>
    <row r="59" spans="1:5" ht="7.5" customHeight="1">
      <c r="A59" s="52"/>
      <c r="B59" s="20"/>
      <c r="C59" s="39"/>
      <c r="D59" s="103"/>
      <c r="E59" s="46"/>
    </row>
    <row r="60" spans="1:5" ht="15.75">
      <c r="A60" s="53" t="s">
        <v>49</v>
      </c>
      <c r="B60" s="22" t="s">
        <v>50</v>
      </c>
      <c r="C60" s="37">
        <v>2282</v>
      </c>
      <c r="D60" s="113">
        <v>2346</v>
      </c>
      <c r="E60" s="44">
        <f>D60/C60</f>
        <v>1.028045574057844</v>
      </c>
    </row>
    <row r="61" spans="1:5" ht="7.5" customHeight="1">
      <c r="A61" s="53"/>
      <c r="B61" s="22"/>
      <c r="C61" s="39"/>
      <c r="D61" s="103"/>
      <c r="E61" s="46"/>
    </row>
    <row r="62" spans="1:5" ht="15.75">
      <c r="A62" s="53" t="s">
        <v>52</v>
      </c>
      <c r="B62" s="22" t="s">
        <v>53</v>
      </c>
      <c r="C62" s="37">
        <f>SUM(C63:C64)</f>
        <v>2365</v>
      </c>
      <c r="D62" s="113">
        <f>SUM(D63:D64)</f>
        <v>322</v>
      </c>
      <c r="E62" s="44">
        <f>D62/C62</f>
        <v>0.1361522198731501</v>
      </c>
    </row>
    <row r="63" spans="1:5" ht="15.75">
      <c r="A63" s="53" t="s">
        <v>139</v>
      </c>
      <c r="B63" s="23" t="s">
        <v>54</v>
      </c>
      <c r="C63" s="38">
        <v>0</v>
      </c>
      <c r="D63" s="112">
        <v>15</v>
      </c>
      <c r="E63" s="48"/>
    </row>
    <row r="64" spans="1:5" ht="15.75">
      <c r="A64" s="53" t="s">
        <v>138</v>
      </c>
      <c r="B64" s="23" t="s">
        <v>55</v>
      </c>
      <c r="C64" s="40">
        <v>2365</v>
      </c>
      <c r="D64" s="112">
        <v>307</v>
      </c>
      <c r="E64" s="45">
        <f>D64/C64</f>
        <v>0.12980972515856237</v>
      </c>
    </row>
    <row r="65" spans="1:5" ht="9.75" customHeight="1">
      <c r="A65" s="53"/>
      <c r="B65" s="23"/>
      <c r="C65" s="38"/>
      <c r="D65" s="102"/>
      <c r="E65" s="45"/>
    </row>
    <row r="66" spans="1:5" ht="13.5" customHeight="1" hidden="1">
      <c r="A66" s="53" t="s">
        <v>56</v>
      </c>
      <c r="B66" s="22" t="s">
        <v>57</v>
      </c>
      <c r="C66" s="84"/>
      <c r="D66" s="101"/>
      <c r="E66" s="45"/>
    </row>
    <row r="67" spans="1:5" ht="15.75" hidden="1">
      <c r="A67" s="53" t="s">
        <v>58</v>
      </c>
      <c r="B67" s="23" t="s">
        <v>59</v>
      </c>
      <c r="C67" s="83"/>
      <c r="D67" s="102"/>
      <c r="E67" s="45"/>
    </row>
    <row r="68" spans="1:5" ht="9.75" customHeight="1" hidden="1">
      <c r="A68" s="53"/>
      <c r="B68" s="22"/>
      <c r="C68" s="39"/>
      <c r="D68" s="103"/>
      <c r="E68" s="46"/>
    </row>
    <row r="69" spans="1:5" s="7" customFormat="1" ht="18.75" customHeight="1">
      <c r="A69" s="56" t="s">
        <v>60</v>
      </c>
      <c r="B69" s="91" t="s">
        <v>61</v>
      </c>
      <c r="C69" s="57">
        <f>SUM(C70,C126,C133)</f>
        <v>493363</v>
      </c>
      <c r="D69" s="57">
        <f>SUM(D70,D126,D133)</f>
        <v>300383</v>
      </c>
      <c r="E69" s="34">
        <f>D69/C69</f>
        <v>0.6088478463119448</v>
      </c>
    </row>
    <row r="70" spans="1:5" ht="18.75">
      <c r="A70" s="53" t="s">
        <v>62</v>
      </c>
      <c r="B70" s="20" t="s">
        <v>63</v>
      </c>
      <c r="C70" s="85">
        <f>SUM(C71,C77,C100,C128)</f>
        <v>493205</v>
      </c>
      <c r="D70" s="85">
        <f>SUM(D71,D77,D100,D128)</f>
        <v>300225</v>
      </c>
      <c r="E70" s="55">
        <f>D70/C70</f>
        <v>0.6087225393092122</v>
      </c>
    </row>
    <row r="71" spans="1:5" ht="15.75">
      <c r="A71" s="53" t="s">
        <v>64</v>
      </c>
      <c r="B71" s="20" t="s">
        <v>65</v>
      </c>
      <c r="C71" s="37">
        <f>SUM(C73:C75)</f>
        <v>14411</v>
      </c>
      <c r="D71" s="113">
        <f>SUM(D73:D75)</f>
        <v>12970</v>
      </c>
      <c r="E71" s="44">
        <f>D71/C71</f>
        <v>0.9000069391437097</v>
      </c>
    </row>
    <row r="72" spans="1:5" ht="15.75">
      <c r="A72" s="53"/>
      <c r="B72" s="21" t="s">
        <v>51</v>
      </c>
      <c r="C72" s="37"/>
      <c r="D72" s="113"/>
      <c r="E72" s="49"/>
    </row>
    <row r="73" spans="1:5" ht="13.5" customHeight="1">
      <c r="A73" s="53" t="s">
        <v>137</v>
      </c>
      <c r="B73" s="15" t="s">
        <v>66</v>
      </c>
      <c r="C73" s="38">
        <v>335</v>
      </c>
      <c r="D73" s="112">
        <v>302</v>
      </c>
      <c r="E73" s="45">
        <f>D73/C73</f>
        <v>0.9014925373134328</v>
      </c>
    </row>
    <row r="74" spans="1:5" ht="14.25" customHeight="1" hidden="1">
      <c r="A74" s="53" t="s">
        <v>91</v>
      </c>
      <c r="B74" s="15" t="s">
        <v>92</v>
      </c>
      <c r="C74" s="38"/>
      <c r="D74" s="112"/>
      <c r="E74" s="45" t="e">
        <f>D74/C74</f>
        <v>#DIV/0!</v>
      </c>
    </row>
    <row r="75" spans="1:5" ht="14.25" customHeight="1">
      <c r="A75" s="53" t="s">
        <v>136</v>
      </c>
      <c r="B75" s="15" t="s">
        <v>92</v>
      </c>
      <c r="C75" s="38">
        <v>14076</v>
      </c>
      <c r="D75" s="112">
        <v>12668</v>
      </c>
      <c r="E75" s="45">
        <f>D75/C75</f>
        <v>0.899971582836033</v>
      </c>
    </row>
    <row r="76" spans="1:5" s="9" customFormat="1" ht="9" customHeight="1">
      <c r="A76" s="53"/>
      <c r="B76" s="15"/>
      <c r="C76" s="39"/>
      <c r="D76" s="103"/>
      <c r="E76" s="46"/>
    </row>
    <row r="77" spans="1:5" s="61" customFormat="1" ht="15.75">
      <c r="A77" s="54" t="s">
        <v>67</v>
      </c>
      <c r="B77" s="59" t="s">
        <v>68</v>
      </c>
      <c r="C77" s="60">
        <f>SUM(C79:C98)</f>
        <v>201251</v>
      </c>
      <c r="D77" s="60">
        <f>SUM(D79:D95)</f>
        <v>51273</v>
      </c>
      <c r="E77" s="44">
        <f>D77/C77</f>
        <v>0.25477140486258454</v>
      </c>
    </row>
    <row r="78" spans="1:5" s="61" customFormat="1" ht="12" customHeight="1">
      <c r="A78" s="62"/>
      <c r="B78" s="25" t="s">
        <v>51</v>
      </c>
      <c r="C78" s="63"/>
      <c r="D78" s="105"/>
      <c r="E78" s="64"/>
    </row>
    <row r="79" spans="1:5" s="61" customFormat="1" ht="24" customHeight="1">
      <c r="A79" s="54" t="s">
        <v>186</v>
      </c>
      <c r="B79" s="25" t="s">
        <v>187</v>
      </c>
      <c r="C79" s="63">
        <v>191</v>
      </c>
      <c r="D79" s="115">
        <v>0</v>
      </c>
      <c r="E79" s="28">
        <f aca="true" t="shared" si="1" ref="E79:E97">D79/C79</f>
        <v>0</v>
      </c>
    </row>
    <row r="80" spans="1:5" s="61" customFormat="1" ht="13.5" customHeight="1">
      <c r="A80" s="54" t="s">
        <v>188</v>
      </c>
      <c r="B80" s="25" t="s">
        <v>189</v>
      </c>
      <c r="C80" s="63">
        <v>484</v>
      </c>
      <c r="D80" s="115">
        <v>0</v>
      </c>
      <c r="E80" s="28">
        <f t="shared" si="1"/>
        <v>0</v>
      </c>
    </row>
    <row r="81" spans="1:5" s="61" customFormat="1" ht="23.25" customHeight="1">
      <c r="A81" s="54" t="s">
        <v>204</v>
      </c>
      <c r="B81" s="25" t="s">
        <v>205</v>
      </c>
      <c r="C81" s="63">
        <v>153</v>
      </c>
      <c r="D81" s="115"/>
      <c r="E81" s="28"/>
    </row>
    <row r="82" spans="1:5" s="61" customFormat="1" ht="23.25" customHeight="1">
      <c r="A82" s="54" t="s">
        <v>157</v>
      </c>
      <c r="B82" s="25" t="s">
        <v>158</v>
      </c>
      <c r="C82" s="63">
        <v>2808</v>
      </c>
      <c r="D82" s="115">
        <v>2708</v>
      </c>
      <c r="E82" s="28">
        <f t="shared" si="1"/>
        <v>0.9643874643874644</v>
      </c>
    </row>
    <row r="83" spans="1:5" s="61" customFormat="1" ht="23.25" customHeight="1">
      <c r="A83" s="54" t="s">
        <v>69</v>
      </c>
      <c r="B83" s="25" t="s">
        <v>190</v>
      </c>
      <c r="C83" s="63">
        <v>1232</v>
      </c>
      <c r="D83" s="115">
        <v>0</v>
      </c>
      <c r="E83" s="28">
        <f t="shared" si="1"/>
        <v>0</v>
      </c>
    </row>
    <row r="84" spans="1:5" s="61" customFormat="1" ht="25.5" customHeight="1">
      <c r="A84" s="54" t="s">
        <v>89</v>
      </c>
      <c r="B84" s="25" t="s">
        <v>111</v>
      </c>
      <c r="C84" s="63">
        <v>144858</v>
      </c>
      <c r="D84" s="115">
        <v>19666</v>
      </c>
      <c r="E84" s="28">
        <f t="shared" si="1"/>
        <v>0.13576053790608733</v>
      </c>
    </row>
    <row r="85" spans="1:5" s="61" customFormat="1" ht="24" hidden="1">
      <c r="A85" s="54" t="s">
        <v>69</v>
      </c>
      <c r="B85" s="25" t="s">
        <v>70</v>
      </c>
      <c r="C85" s="63"/>
      <c r="D85" s="115">
        <v>0</v>
      </c>
      <c r="E85" s="28" t="e">
        <f t="shared" si="1"/>
        <v>#DIV/0!</v>
      </c>
    </row>
    <row r="86" spans="1:5" s="61" customFormat="1" ht="24" hidden="1">
      <c r="A86" s="54" t="s">
        <v>89</v>
      </c>
      <c r="B86" s="25" t="s">
        <v>90</v>
      </c>
      <c r="C86" s="63"/>
      <c r="D86" s="115">
        <v>0</v>
      </c>
      <c r="E86" s="28" t="e">
        <f t="shared" si="1"/>
        <v>#DIV/0!</v>
      </c>
    </row>
    <row r="87" spans="1:5" s="61" customFormat="1" ht="48.75" hidden="1">
      <c r="A87" s="54" t="s">
        <v>93</v>
      </c>
      <c r="B87" s="65" t="s">
        <v>94</v>
      </c>
      <c r="C87" s="63"/>
      <c r="D87" s="115">
        <v>0</v>
      </c>
      <c r="E87" s="28" t="e">
        <f t="shared" si="1"/>
        <v>#DIV/0!</v>
      </c>
    </row>
    <row r="88" spans="1:5" s="61" customFormat="1" ht="48.75" hidden="1">
      <c r="A88" s="54" t="s">
        <v>95</v>
      </c>
      <c r="B88" s="65" t="s">
        <v>96</v>
      </c>
      <c r="C88" s="63"/>
      <c r="D88" s="115">
        <v>0</v>
      </c>
      <c r="E88" s="28" t="e">
        <f t="shared" si="1"/>
        <v>#DIV/0!</v>
      </c>
    </row>
    <row r="89" spans="1:5" s="61" customFormat="1" ht="36.75">
      <c r="A89" s="54" t="s">
        <v>93</v>
      </c>
      <c r="B89" s="65" t="s">
        <v>151</v>
      </c>
      <c r="C89" s="63">
        <v>7510</v>
      </c>
      <c r="D89" s="115">
        <v>4895</v>
      </c>
      <c r="E89" s="28">
        <f t="shared" si="1"/>
        <v>0.651797603195739</v>
      </c>
    </row>
    <row r="90" spans="1:5" s="61" customFormat="1" ht="39.75" customHeight="1">
      <c r="A90" s="54" t="s">
        <v>159</v>
      </c>
      <c r="B90" s="65" t="s">
        <v>160</v>
      </c>
      <c r="C90" s="63">
        <v>12375</v>
      </c>
      <c r="D90" s="115">
        <v>11158</v>
      </c>
      <c r="E90" s="28">
        <f t="shared" si="1"/>
        <v>0.9016565656565657</v>
      </c>
    </row>
    <row r="91" spans="1:5" s="61" customFormat="1" ht="51.75" customHeight="1">
      <c r="A91" s="54" t="s">
        <v>168</v>
      </c>
      <c r="B91" s="65" t="s">
        <v>172</v>
      </c>
      <c r="C91" s="63">
        <v>1000</v>
      </c>
      <c r="D91" s="115">
        <v>0</v>
      </c>
      <c r="E91" s="28">
        <f t="shared" si="1"/>
        <v>0</v>
      </c>
    </row>
    <row r="92" spans="1:5" s="61" customFormat="1" ht="39.75" customHeight="1">
      <c r="A92" s="54" t="s">
        <v>169</v>
      </c>
      <c r="B92" s="65" t="s">
        <v>173</v>
      </c>
      <c r="C92" s="63">
        <v>500</v>
      </c>
      <c r="D92" s="115">
        <v>0</v>
      </c>
      <c r="E92" s="28">
        <f t="shared" si="1"/>
        <v>0</v>
      </c>
    </row>
    <row r="93" spans="1:5" s="61" customFormat="1" ht="36.75">
      <c r="A93" s="54" t="s">
        <v>170</v>
      </c>
      <c r="B93" s="65" t="s">
        <v>171</v>
      </c>
      <c r="C93" s="63">
        <v>12846</v>
      </c>
      <c r="D93" s="115">
        <v>12846</v>
      </c>
      <c r="E93" s="28">
        <f t="shared" si="1"/>
        <v>1</v>
      </c>
    </row>
    <row r="94" spans="1:5" s="61" customFormat="1" ht="36.75">
      <c r="A94" s="54" t="s">
        <v>191</v>
      </c>
      <c r="B94" s="65" t="s">
        <v>192</v>
      </c>
      <c r="C94" s="63">
        <v>16736</v>
      </c>
      <c r="D94" s="115">
        <v>0</v>
      </c>
      <c r="E94" s="28">
        <f t="shared" si="1"/>
        <v>0</v>
      </c>
    </row>
    <row r="95" spans="1:5" s="61" customFormat="1" ht="24" customHeight="1">
      <c r="A95" s="54" t="s">
        <v>193</v>
      </c>
      <c r="B95" s="65" t="s">
        <v>194</v>
      </c>
      <c r="C95" s="63">
        <v>128</v>
      </c>
      <c r="D95" s="115">
        <v>0</v>
      </c>
      <c r="E95" s="28">
        <f t="shared" si="1"/>
        <v>0</v>
      </c>
    </row>
    <row r="96" spans="1:5" s="61" customFormat="1" ht="47.25" customHeight="1">
      <c r="A96" s="54" t="s">
        <v>198</v>
      </c>
      <c r="B96" s="65" t="s">
        <v>197</v>
      </c>
      <c r="C96" s="63">
        <v>262</v>
      </c>
      <c r="D96" s="115">
        <v>0</v>
      </c>
      <c r="E96" s="28">
        <f t="shared" si="1"/>
        <v>0</v>
      </c>
    </row>
    <row r="97" spans="1:5" s="61" customFormat="1" ht="47.25" customHeight="1">
      <c r="A97" s="54" t="s">
        <v>199</v>
      </c>
      <c r="B97" s="65" t="s">
        <v>200</v>
      </c>
      <c r="C97" s="63">
        <v>118</v>
      </c>
      <c r="D97" s="115">
        <v>0</v>
      </c>
      <c r="E97" s="28">
        <f t="shared" si="1"/>
        <v>0</v>
      </c>
    </row>
    <row r="98" spans="1:5" s="61" customFormat="1" ht="47.25" customHeight="1">
      <c r="A98" s="54" t="s">
        <v>206</v>
      </c>
      <c r="B98" s="65" t="s">
        <v>207</v>
      </c>
      <c r="C98" s="63">
        <v>50</v>
      </c>
      <c r="D98" s="105"/>
      <c r="E98" s="28"/>
    </row>
    <row r="99" spans="1:5" s="61" customFormat="1" ht="8.25" customHeight="1">
      <c r="A99" s="54"/>
      <c r="B99" s="25"/>
      <c r="C99" s="63"/>
      <c r="D99" s="105"/>
      <c r="E99" s="28"/>
    </row>
    <row r="100" spans="1:5" s="67" customFormat="1" ht="15.75" customHeight="1">
      <c r="A100" s="68" t="s">
        <v>71</v>
      </c>
      <c r="B100" s="76" t="s">
        <v>72</v>
      </c>
      <c r="C100" s="107">
        <f>SUM(C102:C106,C110,C112:C117,C122:C124)</f>
        <v>250459</v>
      </c>
      <c r="D100" s="107">
        <f>SUM(D102,D103,D104:D106,D110,D111,D113,D114,D116,D117)</f>
        <v>208898</v>
      </c>
      <c r="E100" s="28">
        <f>D100/C100</f>
        <v>0.8340606646197581</v>
      </c>
    </row>
    <row r="101" spans="1:5" s="69" customFormat="1" ht="12" customHeight="1">
      <c r="A101" s="68"/>
      <c r="B101" s="76" t="s">
        <v>51</v>
      </c>
      <c r="C101" s="63"/>
      <c r="D101" s="105"/>
      <c r="E101" s="77"/>
    </row>
    <row r="102" spans="1:5" s="67" customFormat="1" ht="24">
      <c r="A102" s="68" t="s">
        <v>135</v>
      </c>
      <c r="B102" s="66" t="s">
        <v>112</v>
      </c>
      <c r="C102" s="94">
        <v>1759</v>
      </c>
      <c r="D102" s="116">
        <v>1611</v>
      </c>
      <c r="E102" s="28">
        <f>D102/C102</f>
        <v>0.915861284820921</v>
      </c>
    </row>
    <row r="103" spans="1:5" s="69" customFormat="1" ht="36">
      <c r="A103" s="68" t="s">
        <v>134</v>
      </c>
      <c r="B103" s="66" t="s">
        <v>73</v>
      </c>
      <c r="C103" s="94">
        <v>958</v>
      </c>
      <c r="D103" s="116">
        <v>958</v>
      </c>
      <c r="E103" s="28">
        <f>D103/C103</f>
        <v>1</v>
      </c>
    </row>
    <row r="104" spans="1:5" s="69" customFormat="1" ht="24">
      <c r="A104" s="68" t="s">
        <v>133</v>
      </c>
      <c r="B104" s="66" t="s">
        <v>113</v>
      </c>
      <c r="C104" s="94">
        <v>2592</v>
      </c>
      <c r="D104" s="116">
        <v>2464</v>
      </c>
      <c r="E104" s="28">
        <f>D104/C104</f>
        <v>0.9506172839506173</v>
      </c>
    </row>
    <row r="105" spans="1:5" s="69" customFormat="1" ht="24">
      <c r="A105" s="68" t="s">
        <v>152</v>
      </c>
      <c r="B105" s="66" t="s">
        <v>153</v>
      </c>
      <c r="C105" s="94">
        <v>1718</v>
      </c>
      <c r="D105" s="116">
        <v>1295</v>
      </c>
      <c r="E105" s="28">
        <f>D105/C105</f>
        <v>0.7537834691501746</v>
      </c>
    </row>
    <row r="106" spans="1:5" s="67" customFormat="1" ht="15.75">
      <c r="A106" s="68" t="s">
        <v>132</v>
      </c>
      <c r="B106" s="66" t="s">
        <v>74</v>
      </c>
      <c r="C106" s="94">
        <f>SUM(C108:C109)</f>
        <v>18472</v>
      </c>
      <c r="D106" s="116">
        <f>SUM(D108:D109)</f>
        <v>14904</v>
      </c>
      <c r="E106" s="28">
        <f>D106/C106</f>
        <v>0.8068427890861845</v>
      </c>
    </row>
    <row r="107" spans="1:5" s="69" customFormat="1" ht="12" customHeight="1">
      <c r="A107" s="68"/>
      <c r="B107" s="66" t="s">
        <v>51</v>
      </c>
      <c r="C107" s="108"/>
      <c r="D107" s="61"/>
      <c r="E107" s="74"/>
    </row>
    <row r="108" spans="1:5" s="67" customFormat="1" ht="15" customHeight="1">
      <c r="A108" s="71" t="s">
        <v>131</v>
      </c>
      <c r="B108" s="72" t="s">
        <v>75</v>
      </c>
      <c r="C108" s="95">
        <v>15874</v>
      </c>
      <c r="D108" s="117">
        <v>12523</v>
      </c>
      <c r="E108" s="73">
        <f>D108/C108</f>
        <v>0.788900088194532</v>
      </c>
    </row>
    <row r="109" spans="1:5" s="67" customFormat="1" ht="12.75" customHeight="1">
      <c r="A109" s="71" t="s">
        <v>130</v>
      </c>
      <c r="B109" s="72" t="s">
        <v>76</v>
      </c>
      <c r="C109" s="95">
        <v>2598</v>
      </c>
      <c r="D109" s="117">
        <v>2381</v>
      </c>
      <c r="E109" s="73">
        <f>D109/C109</f>
        <v>0.9164742109314857</v>
      </c>
    </row>
    <row r="110" spans="1:5" s="79" customFormat="1" ht="110.25" customHeight="1">
      <c r="A110" s="68" t="s">
        <v>129</v>
      </c>
      <c r="B110" s="66" t="s">
        <v>114</v>
      </c>
      <c r="C110" s="96">
        <v>156227</v>
      </c>
      <c r="D110" s="121">
        <v>137924</v>
      </c>
      <c r="E110" s="78">
        <f aca="true" t="shared" si="2" ref="E110:E117">D110/C110</f>
        <v>0.8828435545712329</v>
      </c>
    </row>
    <row r="111" spans="1:5" s="67" customFormat="1" ht="26.25" customHeight="1" hidden="1">
      <c r="A111" s="80" t="s">
        <v>87</v>
      </c>
      <c r="B111" s="81" t="s">
        <v>88</v>
      </c>
      <c r="C111" s="109"/>
      <c r="D111" s="111"/>
      <c r="E111" s="78" t="e">
        <f t="shared" si="2"/>
        <v>#DIV/0!</v>
      </c>
    </row>
    <row r="112" spans="1:5" s="67" customFormat="1" ht="26.25" customHeight="1">
      <c r="A112" s="106" t="s">
        <v>125</v>
      </c>
      <c r="B112" s="66" t="s">
        <v>126</v>
      </c>
      <c r="C112" s="94">
        <v>193</v>
      </c>
      <c r="D112" s="116">
        <v>0</v>
      </c>
      <c r="E112" s="78">
        <f t="shared" si="2"/>
        <v>0</v>
      </c>
    </row>
    <row r="113" spans="1:5" s="67" customFormat="1" ht="59.25" customHeight="1">
      <c r="A113" s="68" t="s">
        <v>77</v>
      </c>
      <c r="B113" s="66" t="s">
        <v>116</v>
      </c>
      <c r="C113" s="94">
        <v>7351</v>
      </c>
      <c r="D113" s="116">
        <v>6616</v>
      </c>
      <c r="E113" s="28">
        <f t="shared" si="2"/>
        <v>0.9000136035913481</v>
      </c>
    </row>
    <row r="114" spans="1:5" s="67" customFormat="1" ht="17.25" customHeight="1">
      <c r="A114" s="68" t="s">
        <v>102</v>
      </c>
      <c r="B114" s="66" t="s">
        <v>115</v>
      </c>
      <c r="C114" s="94">
        <v>36036</v>
      </c>
      <c r="D114" s="116">
        <v>33369</v>
      </c>
      <c r="E114" s="28">
        <f t="shared" si="2"/>
        <v>0.925990675990676</v>
      </c>
    </row>
    <row r="115" spans="1:5" s="67" customFormat="1" ht="25.5" customHeight="1">
      <c r="A115" s="68" t="s">
        <v>161</v>
      </c>
      <c r="B115" s="66" t="s">
        <v>183</v>
      </c>
      <c r="C115" s="94">
        <v>2040</v>
      </c>
      <c r="D115" s="116">
        <v>0</v>
      </c>
      <c r="E115" s="28">
        <f t="shared" si="2"/>
        <v>0</v>
      </c>
    </row>
    <row r="116" spans="1:5" s="67" customFormat="1" ht="48">
      <c r="A116" s="68" t="s">
        <v>127</v>
      </c>
      <c r="B116" s="66" t="s">
        <v>124</v>
      </c>
      <c r="C116" s="94">
        <v>5622</v>
      </c>
      <c r="D116" s="116">
        <v>5153</v>
      </c>
      <c r="E116" s="28">
        <f t="shared" si="2"/>
        <v>0.916577730345073</v>
      </c>
    </row>
    <row r="117" spans="1:5" s="67" customFormat="1" ht="46.5" customHeight="1">
      <c r="A117" s="70" t="s">
        <v>128</v>
      </c>
      <c r="B117" s="66" t="s">
        <v>123</v>
      </c>
      <c r="C117" s="94">
        <f>SUM(C119:C121)</f>
        <v>5813</v>
      </c>
      <c r="D117" s="116">
        <f>SUM(D119:D121)</f>
        <v>4604</v>
      </c>
      <c r="E117" s="28">
        <f t="shared" si="2"/>
        <v>0.7920178909341132</v>
      </c>
    </row>
    <row r="118" spans="1:5" s="67" customFormat="1" ht="12" customHeight="1">
      <c r="A118" s="86"/>
      <c r="B118" s="81" t="s">
        <v>51</v>
      </c>
      <c r="C118" s="97"/>
      <c r="D118" s="118"/>
      <c r="E118" s="87"/>
    </row>
    <row r="119" spans="1:5" s="69" customFormat="1" ht="36">
      <c r="A119" s="70" t="s">
        <v>119</v>
      </c>
      <c r="B119" s="72" t="s">
        <v>120</v>
      </c>
      <c r="C119" s="98">
        <v>5310</v>
      </c>
      <c r="D119" s="119">
        <v>4204</v>
      </c>
      <c r="E119" s="75">
        <f>D119/C119</f>
        <v>0.791713747645951</v>
      </c>
    </row>
    <row r="120" spans="1:5" s="69" customFormat="1" ht="48">
      <c r="A120" s="70" t="s">
        <v>118</v>
      </c>
      <c r="B120" s="72" t="s">
        <v>121</v>
      </c>
      <c r="C120" s="99">
        <v>397</v>
      </c>
      <c r="D120" s="120">
        <v>364</v>
      </c>
      <c r="E120" s="75">
        <f>D120/C120</f>
        <v>0.9168765743073047</v>
      </c>
    </row>
    <row r="121" spans="1:5" s="69" customFormat="1" ht="48">
      <c r="A121" s="70" t="s">
        <v>117</v>
      </c>
      <c r="B121" s="72" t="s">
        <v>122</v>
      </c>
      <c r="C121" s="99">
        <v>106</v>
      </c>
      <c r="D121" s="120">
        <v>36</v>
      </c>
      <c r="E121" s="75">
        <f>D121/C121</f>
        <v>0.33962264150943394</v>
      </c>
    </row>
    <row r="122" spans="1:5" s="69" customFormat="1" ht="48">
      <c r="A122" s="70" t="s">
        <v>162</v>
      </c>
      <c r="B122" s="72" t="s">
        <v>210</v>
      </c>
      <c r="C122" s="94">
        <v>1791</v>
      </c>
      <c r="D122" s="116">
        <v>0</v>
      </c>
      <c r="E122" s="44">
        <f>D122/C122</f>
        <v>0</v>
      </c>
    </row>
    <row r="123" spans="1:5" s="69" customFormat="1" ht="48">
      <c r="A123" s="70" t="s">
        <v>208</v>
      </c>
      <c r="B123" s="72" t="s">
        <v>209</v>
      </c>
      <c r="C123" s="94">
        <v>4397</v>
      </c>
      <c r="D123" s="116"/>
      <c r="E123" s="44"/>
    </row>
    <row r="124" spans="1:5" s="69" customFormat="1" ht="15.75">
      <c r="A124" s="70" t="s">
        <v>195</v>
      </c>
      <c r="B124" s="72" t="s">
        <v>196</v>
      </c>
      <c r="C124" s="94">
        <v>5490</v>
      </c>
      <c r="D124" s="116">
        <v>0</v>
      </c>
      <c r="E124" s="44">
        <f>D124/C124</f>
        <v>0</v>
      </c>
    </row>
    <row r="125" spans="1:5" s="69" customFormat="1" ht="9.75" customHeight="1">
      <c r="A125" s="68"/>
      <c r="B125" s="66"/>
      <c r="C125" s="93"/>
      <c r="D125" s="100"/>
      <c r="E125" s="44"/>
    </row>
    <row r="126" spans="1:5" s="69" customFormat="1" ht="24" customHeight="1">
      <c r="A126" s="68" t="s">
        <v>100</v>
      </c>
      <c r="B126" s="66" t="s">
        <v>101</v>
      </c>
      <c r="C126" s="60">
        <v>-248</v>
      </c>
      <c r="D126" s="124">
        <v>-248</v>
      </c>
      <c r="E126" s="44">
        <f>D126/C126</f>
        <v>1</v>
      </c>
    </row>
    <row r="127" spans="1:5" s="69" customFormat="1" ht="9.75" customHeight="1">
      <c r="A127" s="68"/>
      <c r="B127" s="66"/>
      <c r="C127" s="93"/>
      <c r="D127" s="100"/>
      <c r="E127" s="44"/>
    </row>
    <row r="128" spans="1:5" ht="15" customHeight="1">
      <c r="A128" s="54" t="s">
        <v>78</v>
      </c>
      <c r="B128" s="24" t="s">
        <v>79</v>
      </c>
      <c r="C128" s="85">
        <f>SUM(C130:C131)</f>
        <v>27084</v>
      </c>
      <c r="D128" s="122">
        <f>SUM(D130:D131)</f>
        <v>27084</v>
      </c>
      <c r="E128" s="44">
        <f>D128/C128</f>
        <v>1</v>
      </c>
    </row>
    <row r="129" spans="1:5" ht="12" customHeight="1">
      <c r="A129" s="54"/>
      <c r="B129" s="25" t="s">
        <v>51</v>
      </c>
      <c r="C129" s="39"/>
      <c r="D129" s="123"/>
      <c r="E129" s="44"/>
    </row>
    <row r="130" spans="1:5" ht="24">
      <c r="A130" s="54" t="s">
        <v>103</v>
      </c>
      <c r="B130" s="25" t="s">
        <v>104</v>
      </c>
      <c r="C130" s="37">
        <v>20284</v>
      </c>
      <c r="D130" s="113">
        <v>20284</v>
      </c>
      <c r="E130" s="44">
        <f>D130/C130</f>
        <v>1</v>
      </c>
    </row>
    <row r="131" spans="1:5" ht="15.75">
      <c r="A131" s="54" t="s">
        <v>163</v>
      </c>
      <c r="B131" s="25" t="s">
        <v>164</v>
      </c>
      <c r="C131" s="37">
        <v>6800</v>
      </c>
      <c r="D131" s="113">
        <v>6800</v>
      </c>
      <c r="E131" s="44">
        <f>D131/C131</f>
        <v>1</v>
      </c>
    </row>
    <row r="132" spans="1:5" ht="9.75" customHeight="1">
      <c r="A132" s="54"/>
      <c r="B132" s="25"/>
      <c r="C132" s="37"/>
      <c r="D132" s="113"/>
      <c r="E132" s="44"/>
    </row>
    <row r="133" spans="1:5" ht="13.5" customHeight="1">
      <c r="A133" s="54" t="s">
        <v>165</v>
      </c>
      <c r="B133" s="24" t="s">
        <v>166</v>
      </c>
      <c r="C133" s="37">
        <f>SUM(C135)</f>
        <v>406</v>
      </c>
      <c r="D133" s="113">
        <f>SUM(D135)</f>
        <v>406</v>
      </c>
      <c r="E133" s="44">
        <f>D133/C133</f>
        <v>1</v>
      </c>
    </row>
    <row r="134" spans="1:5" ht="12" customHeight="1">
      <c r="A134" s="54"/>
      <c r="B134" s="26" t="s">
        <v>51</v>
      </c>
      <c r="C134" s="40"/>
      <c r="D134" s="114"/>
      <c r="E134" s="44"/>
    </row>
    <row r="135" spans="1:5" ht="13.5" customHeight="1">
      <c r="A135" s="54" t="s">
        <v>185</v>
      </c>
      <c r="B135" s="26" t="s">
        <v>167</v>
      </c>
      <c r="C135" s="38">
        <v>406</v>
      </c>
      <c r="D135" s="112">
        <v>406</v>
      </c>
      <c r="E135" s="44">
        <f>D135/C135</f>
        <v>1</v>
      </c>
    </row>
    <row r="136" spans="1:5" ht="13.5" customHeight="1">
      <c r="A136" s="54"/>
      <c r="B136" s="26"/>
      <c r="C136" s="40"/>
      <c r="D136" s="104"/>
      <c r="E136" s="110"/>
    </row>
    <row r="137" spans="1:5" ht="23.25" customHeight="1">
      <c r="A137" s="58"/>
      <c r="B137" s="92" t="s">
        <v>80</v>
      </c>
      <c r="C137" s="33">
        <f>SUM(C6,C69)</f>
        <v>1014641</v>
      </c>
      <c r="D137" s="125">
        <f>SUM(D6,D69)</f>
        <v>766455</v>
      </c>
      <c r="E137" s="34">
        <f>D137/C137</f>
        <v>0.7553952580272234</v>
      </c>
    </row>
    <row r="138" spans="2:4" ht="13.5" customHeight="1">
      <c r="B138" s="10" t="s">
        <v>81</v>
      </c>
      <c r="C138" s="11"/>
      <c r="D138" s="11">
        <f>SUM(D23,D29,D44,D51,D60,D62,D66)</f>
        <v>4510</v>
      </c>
    </row>
    <row r="139" spans="2:5" ht="15">
      <c r="B139" s="10" t="s">
        <v>82</v>
      </c>
      <c r="C139" s="12">
        <f>D6</f>
        <v>466072</v>
      </c>
      <c r="D139" s="13"/>
      <c r="E139" s="2"/>
    </row>
    <row r="140" spans="2:5" ht="15">
      <c r="B140" s="10" t="s">
        <v>83</v>
      </c>
      <c r="C140" s="12">
        <f>SUM(D71)</f>
        <v>12970</v>
      </c>
      <c r="D140" s="14"/>
      <c r="E140" s="2"/>
    </row>
    <row r="141" spans="2:5" ht="15">
      <c r="B141" s="10" t="s">
        <v>84</v>
      </c>
      <c r="C141" s="12">
        <f>SUM(D77)</f>
        <v>51273</v>
      </c>
      <c r="D141" s="14" t="s">
        <v>44</v>
      </c>
      <c r="E141" s="2"/>
    </row>
    <row r="142" spans="2:5" ht="15">
      <c r="B142" s="10" t="s">
        <v>85</v>
      </c>
      <c r="C142" s="12">
        <f>D100</f>
        <v>208898</v>
      </c>
      <c r="D142" s="14"/>
      <c r="E142" s="2"/>
    </row>
    <row r="143" spans="2:5" ht="15">
      <c r="B143" s="10" t="s">
        <v>86</v>
      </c>
      <c r="C143" s="12">
        <f>D128</f>
        <v>27084</v>
      </c>
      <c r="D143" s="14"/>
      <c r="E143" s="2"/>
    </row>
    <row r="157" ht="15" hidden="1"/>
    <row r="158" ht="2.2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874015748031497" right="0.3937007874015748" top="0.3937007874015748" bottom="0.1968503937007874" header="0" footer="0"/>
  <pageSetup cellComments="atEnd" horizontalDpi="1200" verticalDpi="1200" orientation="landscape" paperSize="9" r:id="rId2"/>
  <rowBreaks count="6" manualBreakCount="6">
    <brk id="33" max="4" man="1"/>
    <brk id="57" max="255" man="1"/>
    <brk id="91" max="4" man="1"/>
    <brk id="109" max="4" man="1"/>
    <brk id="121" max="4" man="1"/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Spiridonova</cp:lastModifiedBy>
  <cp:lastPrinted>2013-12-05T08:37:28Z</cp:lastPrinted>
  <dcterms:created xsi:type="dcterms:W3CDTF">2010-08-06T05:41:33Z</dcterms:created>
  <dcterms:modified xsi:type="dcterms:W3CDTF">2013-12-05T08:42:18Z</dcterms:modified>
  <cp:category/>
  <cp:version/>
  <cp:contentType/>
  <cp:contentStatus/>
</cp:coreProperties>
</file>